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DieseArbeitsmappe"/>
  <mc:AlternateContent xmlns:mc="http://schemas.openxmlformats.org/markup-compatibility/2006">
    <mc:Choice Requires="x15">
      <x15ac:absPath xmlns:x15ac="http://schemas.microsoft.com/office/spreadsheetml/2010/11/ac" url="M:\2_Wertschöpfung\2.4_Energieverrechnung\9 - Strom\Preise Strom\2024\"/>
    </mc:Choice>
  </mc:AlternateContent>
  <xr:revisionPtr revIDLastSave="0" documentId="13_ncr:1_{91F5CED0-48E1-40AE-8716-B45B83215768}" xr6:coauthVersionLast="47" xr6:coauthVersionMax="47" xr10:uidLastSave="{00000000-0000-0000-0000-000000000000}"/>
  <bookViews>
    <workbookView xWindow="27915" yWindow="795" windowWidth="28350" windowHeight="13380" tabRatio="787" xr2:uid="{00000000-000D-0000-FFFF-FFFF00000000}"/>
  </bookViews>
  <sheets>
    <sheet name="2024 - rivakomfort " sheetId="43" r:id="rId1"/>
    <sheet name="2024 - rivastar" sheetId="46" r:id="rId2"/>
    <sheet name="2024 - rivaindustrie" sheetId="48" r:id="rId3"/>
    <sheet name="2024 - temporäre Anlagen" sheetId="47" r:id="rId4"/>
  </sheets>
  <definedNames>
    <definedName name="ct" localSheetId="2">#REF!</definedName>
    <definedName name="ct" localSheetId="3">#REF!</definedName>
    <definedName name="ct">#REF!</definedName>
    <definedName name="_xlnm.Print_Area" localSheetId="2">'2024 - rivaindustrie'!$A$1:$H$37</definedName>
    <definedName name="_xlnm.Print_Area" localSheetId="0">'2024 - rivakomfort '!$A$1:$H$50</definedName>
    <definedName name="_xlnm.Print_Area" localSheetId="1">'2024 - rivastar'!$A$1:$H$37</definedName>
    <definedName name="_xlnm.Print_Area" localSheetId="3">'2024 - temporäre Anlagen'!$A$1:$H$39</definedName>
    <definedName name="EE_mis_F1" localSheetId="2">#REF!</definedName>
    <definedName name="EE_mis_F1" localSheetId="3">#REF!</definedName>
    <definedName name="EE_mis_F1">#REF!</definedName>
    <definedName name="EE_mis_F2" localSheetId="2">#REF!</definedName>
    <definedName name="EE_mis_F2" localSheetId="3">#REF!</definedName>
    <definedName name="EE_mis_F2">#REF!</definedName>
    <definedName name="EE_mis_F3" localSheetId="2">#REF!</definedName>
    <definedName name="EE_mis_F3" localSheetId="3">#REF!</definedName>
    <definedName name="EE_mis_F3">#REF!</definedName>
    <definedName name="EE_mis_F4" localSheetId="2">#REF!</definedName>
    <definedName name="EE_mis_F4" localSheetId="3">#REF!</definedName>
    <definedName name="EE_mis_F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43" l="1"/>
  <c r="G37" i="47"/>
  <c r="G35" i="47"/>
  <c r="G34" i="47"/>
  <c r="G32" i="47"/>
  <c r="G30" i="47"/>
  <c r="G29" i="47"/>
  <c r="G25" i="47"/>
  <c r="G23" i="47"/>
  <c r="G19" i="47"/>
  <c r="G17" i="47"/>
  <c r="G16" i="47"/>
  <c r="G15" i="47"/>
  <c r="G14" i="47"/>
  <c r="G13" i="47"/>
  <c r="G36" i="48"/>
  <c r="G34" i="48"/>
  <c r="G33" i="48"/>
  <c r="G31" i="48"/>
  <c r="G29" i="48"/>
  <c r="G28" i="48"/>
  <c r="G24" i="48"/>
  <c r="G22" i="48"/>
  <c r="G18" i="48"/>
  <c r="G16" i="48"/>
  <c r="G15" i="48"/>
  <c r="G14" i="48"/>
  <c r="G13" i="48"/>
  <c r="G22" i="46"/>
  <c r="G24" i="46" s="1"/>
  <c r="G16" i="46"/>
  <c r="G15" i="46"/>
  <c r="G14" i="46"/>
  <c r="G13" i="46"/>
  <c r="G31" i="46"/>
  <c r="G33" i="43"/>
  <c r="G32" i="43"/>
  <c r="G26" i="43"/>
  <c r="G28" i="43" s="1"/>
  <c r="G37" i="43" s="1"/>
  <c r="G25" i="43"/>
  <c r="G24" i="43"/>
  <c r="E24" i="43"/>
  <c r="E18" i="43"/>
  <c r="E17" i="43"/>
  <c r="G18" i="43"/>
  <c r="G17" i="43"/>
  <c r="G16" i="43"/>
  <c r="G15" i="43"/>
  <c r="G14" i="43"/>
  <c r="G13" i="43"/>
  <c r="G18" i="46" l="1"/>
  <c r="G33" i="46" s="1"/>
  <c r="G34" i="46" s="1"/>
  <c r="G36" i="46" s="1"/>
  <c r="G20" i="43"/>
  <c r="G35" i="43"/>
  <c r="F23" i="47"/>
  <c r="F14" i="47"/>
  <c r="F13" i="47"/>
  <c r="F17" i="47"/>
  <c r="F16" i="47"/>
  <c r="F16" i="48"/>
  <c r="F16" i="46"/>
  <c r="F15" i="46"/>
  <c r="F15" i="48"/>
  <c r="F30" i="47"/>
  <c r="F29" i="47"/>
  <c r="F29" i="48"/>
  <c r="F28" i="48"/>
  <c r="F29" i="46"/>
  <c r="F28" i="46"/>
  <c r="E16" i="47"/>
  <c r="E15" i="48"/>
  <c r="E15" i="46"/>
  <c r="G40" i="43" l="1"/>
  <c r="E15" i="47"/>
  <c r="E17" i="47"/>
  <c r="E16" i="48"/>
  <c r="E29" i="46"/>
  <c r="G29" i="46" s="1"/>
  <c r="E33" i="43"/>
  <c r="E32" i="43"/>
  <c r="E16" i="46"/>
  <c r="E23" i="47" l="1"/>
  <c r="E22" i="48"/>
  <c r="E29" i="47" l="1"/>
  <c r="E28" i="48"/>
  <c r="E30" i="47" l="1"/>
  <c r="E29" i="48"/>
  <c r="E22" i="46" l="1"/>
  <c r="E28" i="46" l="1"/>
  <c r="G28" i="46" s="1"/>
</calcChain>
</file>

<file path=xl/sharedStrings.xml><?xml version="1.0" encoding="utf-8"?>
<sst xmlns="http://schemas.openxmlformats.org/spreadsheetml/2006/main" count="147" uniqueCount="49">
  <si>
    <t>Bezeichnung</t>
  </si>
  <si>
    <t>SDL</t>
  </si>
  <si>
    <t>KEV</t>
  </si>
  <si>
    <t>Netznutzung</t>
  </si>
  <si>
    <t>Verbrauch</t>
  </si>
  <si>
    <t xml:space="preserve">Preis </t>
  </si>
  <si>
    <t>Betrag</t>
  </si>
  <si>
    <t>Total Netznutzung</t>
  </si>
  <si>
    <t>Energie</t>
  </si>
  <si>
    <t>Total Energie</t>
  </si>
  <si>
    <t>Abgaben</t>
  </si>
  <si>
    <t xml:space="preserve">Zwischentotal </t>
  </si>
  <si>
    <t>Gesamttotal Rechnung</t>
  </si>
  <si>
    <t>kWh</t>
  </si>
  <si>
    <t>Total Abgaben</t>
  </si>
  <si>
    <t>Anz. Monate</t>
  </si>
  <si>
    <t>Betrieb öffentliche Beleuchtung</t>
  </si>
  <si>
    <t xml:space="preserve">kW/Mt. </t>
  </si>
  <si>
    <t>Grundpreis</t>
  </si>
  <si>
    <t>Leistungspreis</t>
  </si>
  <si>
    <t xml:space="preserve">Schaltbare Wassererwärmer: </t>
  </si>
  <si>
    <t>Schaltbare Wärme-/Kälteanlage:</t>
  </si>
  <si>
    <t xml:space="preserve">Rabatte/Erläuterungen </t>
  </si>
  <si>
    <t>rivakomfort</t>
  </si>
  <si>
    <t>rivaindustrie</t>
  </si>
  <si>
    <t>rivastar</t>
  </si>
  <si>
    <t xml:space="preserve">Rabatt schaltbare Wärme-/Kälteanlage </t>
  </si>
  <si>
    <t>Zuschlag temporäre Anlage</t>
  </si>
  <si>
    <t xml:space="preserve">Rabatt schaltbare Wasserwärmer </t>
  </si>
  <si>
    <t>Referenz:
Ansprechpartner:
Telefon:
E-Mail:</t>
  </si>
  <si>
    <t>WEW Walenstadt
Céline Pfiffner
+41 81 736 41 58
celine.pfiffner@ew-walenstadt.ch</t>
  </si>
  <si>
    <t>Gutschrift Solargemeinschaft</t>
  </si>
  <si>
    <r>
      <t>riva</t>
    </r>
    <r>
      <rPr>
        <sz val="10"/>
        <rFont val="Arial"/>
        <family val="2"/>
      </rPr>
      <t>komfort</t>
    </r>
  </si>
  <si>
    <r>
      <t>riva</t>
    </r>
    <r>
      <rPr>
        <sz val="10"/>
        <rFont val="Arial"/>
        <family val="2"/>
      </rPr>
      <t>star</t>
    </r>
  </si>
  <si>
    <r>
      <t>riva</t>
    </r>
    <r>
      <rPr>
        <sz val="10"/>
        <rFont val="Arial"/>
        <family val="2"/>
      </rPr>
      <t>industrie</t>
    </r>
  </si>
  <si>
    <t>Grundpreis rivakomfort</t>
  </si>
  <si>
    <t>Verbrauch kWh</t>
  </si>
  <si>
    <t>Preis in CHF</t>
  </si>
  <si>
    <t>Betrag in CHF</t>
  </si>
  <si>
    <t>MWST</t>
  </si>
  <si>
    <t>Sie haben sich an der Solargemeinschaft beteiligt. Pro gekauftes Modul erhalten Sie damit eine Gutschrift von 335 kWh auf die Position " Energie". Ist die gutgeschriebene Energie höher als der Bezug im Einheitstarif entfällt der Rest.</t>
  </si>
  <si>
    <t>Kunden, die dem EW Walenstadt ihren Wassererwärmer (z. B. Elektroboiler, elektrischer Durchlauferhitzer) zur aktiven Steuerung überlassen, erhalten einen Rabatt auf den Arbeitspreis
der gesamten Netznutzung. Der schaltbare Verbraucher wird nicht separat gemessen. Der Rabatt gilt nur für Wassererwärmer, welche elektrische Energie als primäre Heizquelle verwenden.</t>
  </si>
  <si>
    <t>Kunden, die dem EW Walenstadt ihre Wärme- oder Kälteanlage (z. B. Wärmepumpe, Widerstandsheizung) zur aktiven Steuerung überlassen, erhalten einen Rabatt auf den Arbeitspreis der gesamten Netznutzung. Die Schaltbedingungen/Sperrzeiten richten sich nach den aktuellen Werkvorschriften.</t>
  </si>
  <si>
    <t>Rücklieferung PVA</t>
  </si>
  <si>
    <t>Das Wasser- und Elektrizitätswerk Walenstadt unterstützt lokale Produzenten und kauft Ihnen die überschüssige Energie ab. Die Vergütung beinhaltet die Übernahme der physikalisch erzeugten
Energie und des ökologischen Mehrwertes (Herkunftsnachweis, HKN).</t>
  </si>
  <si>
    <t>Wasserkraftreserve</t>
  </si>
  <si>
    <t xml:space="preserve">zuzüglich 8.1% MWST </t>
  </si>
  <si>
    <t>Kostenzusammenstellung Strom 2024</t>
  </si>
  <si>
    <t>Temporäre Anlagen, Baustrom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</si>
</sst>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
    <numFmt numFmtId="165" formatCode="#,##0;\-#,##0;\-"/>
    <numFmt numFmtId="166" formatCode="&quot;Fr.&quot;\ #,##0.00"/>
    <numFmt numFmtId="167" formatCode="&quot;Fr.&quot;\ #,##0.0000"/>
    <numFmt numFmtId="168" formatCode="&quot;CHF&quot;\ #,##0.00"/>
    <numFmt numFmtId="169" formatCode="&quot;CHF&quot;\ #,##0.0000"/>
  </numFmts>
  <fonts count="10">
    <font>
      <sz val="10"/>
      <name val="Arial"/>
    </font>
    <font>
      <sz val="10"/>
      <name val="Arial"/>
      <family val="2"/>
    </font>
    <font>
      <sz val="10"/>
      <name val="Arial"/>
      <family val="2"/>
    </font>
    <font>
      <b/>
      <sz val="10"/>
      <name val="Arial"/>
      <family val="2"/>
    </font>
    <font>
      <b/>
      <sz val="12"/>
      <name val="Arial"/>
      <family val="2"/>
    </font>
    <font>
      <b/>
      <sz val="10"/>
      <color indexed="48"/>
      <name val="Arial"/>
      <family val="2"/>
    </font>
    <font>
      <b/>
      <sz val="9"/>
      <name val="Arial"/>
      <family val="2"/>
    </font>
    <font>
      <b/>
      <sz val="8"/>
      <name val="Arial"/>
      <family val="2"/>
    </font>
    <font>
      <sz val="8"/>
      <name val="Arial"/>
      <family val="2"/>
    </font>
    <font>
      <sz val="8"/>
      <color rgb="FF000000"/>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xf numFmtId="165" fontId="1" fillId="0" borderId="0" applyFont="0" applyFill="0" applyBorder="0" applyAlignment="0" applyProtection="0"/>
  </cellStyleXfs>
  <cellXfs count="60">
    <xf numFmtId="0" fontId="0" fillId="0" borderId="0" xfId="0"/>
    <xf numFmtId="0" fontId="2" fillId="0" borderId="0" xfId="0" applyFont="1" applyProtection="1">
      <protection locked="0"/>
    </xf>
    <xf numFmtId="49" fontId="2" fillId="0" borderId="0" xfId="0" applyNumberFormat="1" applyFont="1" applyProtection="1">
      <protection locked="0"/>
    </xf>
    <xf numFmtId="49" fontId="2" fillId="0" borderId="0" xfId="0" applyNumberFormat="1" applyFont="1"/>
    <xf numFmtId="49" fontId="2" fillId="0" borderId="0" xfId="0" applyNumberFormat="1" applyFont="1" applyAlignment="1">
      <alignment horizontal="right"/>
    </xf>
    <xf numFmtId="49" fontId="2" fillId="0" borderId="0" xfId="0" applyNumberFormat="1" applyFont="1" applyAlignment="1" applyProtection="1">
      <alignment horizontal="right"/>
      <protection locked="0"/>
    </xf>
    <xf numFmtId="0" fontId="2" fillId="0" borderId="0" xfId="0" applyFont="1"/>
    <xf numFmtId="0" fontId="3" fillId="0" borderId="0" xfId="0" applyFont="1" applyAlignment="1">
      <alignment horizontal="left"/>
    </xf>
    <xf numFmtId="0" fontId="4" fillId="0" borderId="0" xfId="0" applyFont="1" applyAlignment="1">
      <alignment horizontal="left"/>
    </xf>
    <xf numFmtId="164" fontId="5" fillId="0" borderId="0" xfId="0" applyNumberFormat="1" applyFont="1" applyAlignment="1">
      <alignment horizontal="left"/>
    </xf>
    <xf numFmtId="0" fontId="2" fillId="0" borderId="1" xfId="0" applyFont="1" applyBorder="1"/>
    <xf numFmtId="0" fontId="2" fillId="0" borderId="1" xfId="0" applyFont="1" applyBorder="1" applyAlignment="1">
      <alignment horizontal="right"/>
    </xf>
    <xf numFmtId="0" fontId="2" fillId="0" borderId="2" xfId="0" applyFont="1" applyBorder="1"/>
    <xf numFmtId="0" fontId="3" fillId="3" borderId="0" xfId="0" applyFont="1" applyFill="1" applyAlignment="1">
      <alignment vertical="center"/>
    </xf>
    <xf numFmtId="0" fontId="2" fillId="3" borderId="0" xfId="0" applyFont="1" applyFill="1" applyAlignment="1">
      <alignment vertical="center"/>
    </xf>
    <xf numFmtId="0" fontId="2" fillId="3" borderId="0" xfId="0" applyFont="1" applyFill="1"/>
    <xf numFmtId="0" fontId="2" fillId="3" borderId="0" xfId="0" applyFont="1" applyFill="1" applyAlignment="1">
      <alignment horizontal="left" vertical="center"/>
    </xf>
    <xf numFmtId="0" fontId="3" fillId="3" borderId="0" xfId="0" applyFont="1" applyFill="1"/>
    <xf numFmtId="0" fontId="2" fillId="0" borderId="0" xfId="0" applyFont="1" applyAlignment="1">
      <alignment horizontal="left"/>
    </xf>
    <xf numFmtId="0" fontId="2" fillId="0" borderId="0" xfId="0" applyFont="1" applyAlignment="1">
      <alignment horizontal="center"/>
    </xf>
    <xf numFmtId="2" fontId="2" fillId="2" borderId="0" xfId="0" applyNumberFormat="1" applyFont="1" applyFill="1" applyProtection="1">
      <protection locked="0"/>
    </xf>
    <xf numFmtId="169" fontId="2" fillId="0" borderId="0" xfId="0" applyNumberFormat="1" applyFont="1"/>
    <xf numFmtId="168" fontId="2" fillId="0" borderId="0" xfId="0" applyNumberFormat="1" applyFont="1"/>
    <xf numFmtId="167" fontId="2" fillId="0" borderId="0" xfId="0" applyNumberFormat="1" applyFont="1"/>
    <xf numFmtId="167" fontId="2" fillId="3" borderId="0" xfId="0" applyNumberFormat="1" applyFont="1" applyFill="1"/>
    <xf numFmtId="168" fontId="3" fillId="3" borderId="0" xfId="0" applyNumberFormat="1" applyFont="1" applyFill="1"/>
    <xf numFmtId="2" fontId="2" fillId="0" borderId="0" xfId="0" applyNumberFormat="1" applyFont="1"/>
    <xf numFmtId="0" fontId="2" fillId="3" borderId="0" xfId="0" applyFont="1" applyFill="1" applyAlignment="1">
      <alignment horizontal="center"/>
    </xf>
    <xf numFmtId="166" fontId="2" fillId="0" borderId="0" xfId="0" applyNumberFormat="1" applyFont="1"/>
    <xf numFmtId="169" fontId="2" fillId="0" borderId="0" xfId="0" applyNumberFormat="1" applyFont="1" applyAlignment="1">
      <alignment vertical="distributed"/>
    </xf>
    <xf numFmtId="0" fontId="2" fillId="0" borderId="1" xfId="0" applyFont="1" applyBorder="1" applyAlignment="1">
      <alignment horizontal="left"/>
    </xf>
    <xf numFmtId="0" fontId="2" fillId="0" borderId="0" xfId="0" applyFont="1" applyAlignment="1" applyProtection="1">
      <alignment horizontal="center"/>
      <protection locked="0"/>
    </xf>
    <xf numFmtId="0" fontId="3" fillId="0" borderId="3" xfId="0" applyFont="1" applyBorder="1"/>
    <xf numFmtId="0" fontId="3" fillId="0" borderId="4"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applyAlignment="1">
      <alignment horizontal="left"/>
    </xf>
    <xf numFmtId="0" fontId="2" fillId="0" borderId="6" xfId="0" applyFont="1" applyBorder="1" applyProtection="1">
      <protection locked="0"/>
    </xf>
    <xf numFmtId="0" fontId="2" fillId="0" borderId="7" xfId="0" applyFont="1" applyBorder="1" applyProtection="1">
      <protection locked="0"/>
    </xf>
    <xf numFmtId="0" fontId="1" fillId="0" borderId="0" xfId="0" applyFont="1"/>
    <xf numFmtId="169" fontId="1" fillId="0" borderId="0" xfId="0" applyNumberFormat="1" applyFont="1"/>
    <xf numFmtId="49" fontId="3" fillId="0" borderId="0" xfId="0" applyNumberFormat="1" applyFont="1" applyAlignment="1" applyProtection="1">
      <alignment horizontal="left" vertical="top" wrapText="1"/>
      <protection locked="0"/>
    </xf>
    <xf numFmtId="49" fontId="2" fillId="0" borderId="0" xfId="0" applyNumberFormat="1" applyFont="1" applyAlignment="1" applyProtection="1">
      <alignment horizontal="left" vertical="top" wrapText="1"/>
      <protection locked="0"/>
    </xf>
    <xf numFmtId="0" fontId="9" fillId="0" borderId="0" xfId="0" applyFont="1" applyAlignment="1">
      <alignment horizontal="left" wrapText="1"/>
    </xf>
    <xf numFmtId="0" fontId="6" fillId="0" borderId="6" xfId="0" applyFont="1" applyBorder="1" applyAlignment="1">
      <alignment vertical="center" wrapText="1"/>
    </xf>
    <xf numFmtId="0" fontId="6" fillId="0" borderId="0" xfId="0" applyFont="1" applyAlignment="1">
      <alignment vertical="center" wrapText="1"/>
    </xf>
    <xf numFmtId="0" fontId="4" fillId="0" borderId="0" xfId="0" applyFont="1" applyAlignment="1">
      <alignment horizontal="left"/>
    </xf>
    <xf numFmtId="0" fontId="7" fillId="0" borderId="6" xfId="0" applyFont="1" applyBorder="1" applyAlignment="1">
      <alignment vertical="center" wrapText="1"/>
    </xf>
    <xf numFmtId="0" fontId="7" fillId="0" borderId="0" xfId="0" applyFont="1" applyAlignment="1">
      <alignment vertical="center" wrapText="1"/>
    </xf>
    <xf numFmtId="0" fontId="2" fillId="0" borderId="0" xfId="0" applyFont="1" applyAlignment="1">
      <alignment horizontal="left"/>
    </xf>
    <xf numFmtId="0" fontId="8" fillId="0" borderId="0" xfId="0" applyFont="1" applyAlignment="1">
      <alignment horizontal="left" wrapText="1"/>
    </xf>
    <xf numFmtId="0" fontId="8" fillId="0" borderId="7" xfId="0" applyFont="1" applyBorder="1" applyAlignment="1">
      <alignment horizontal="left" wrapText="1"/>
    </xf>
    <xf numFmtId="0" fontId="7" fillId="0" borderId="8" xfId="0" applyFont="1" applyBorder="1" applyAlignment="1">
      <alignment vertical="center" wrapText="1"/>
    </xf>
    <xf numFmtId="0" fontId="7" fillId="0" borderId="9" xfId="0" applyFont="1" applyBorder="1" applyAlignment="1">
      <alignmen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left" vertical="center" wrapText="1"/>
    </xf>
    <xf numFmtId="0" fontId="1" fillId="0" borderId="0" xfId="0" applyFont="1" applyAlignment="1">
      <alignment horizontal="left"/>
    </xf>
  </cellXfs>
  <cellStyles count="2">
    <cellStyle name="Migliaia [0]_Fatt.0000 binomia 2001_010322" xfId="1" xr:uid="{00000000-0005-0000-0000-000000000000}"/>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oneCellAnchor>
    <xdr:from>
      <xdr:col>3</xdr:col>
      <xdr:colOff>733425</xdr:colOff>
      <xdr:row>44</xdr:row>
      <xdr:rowOff>0</xdr:rowOff>
    </xdr:from>
    <xdr:ext cx="184731" cy="264560"/>
    <xdr:sp macro="" textlink="">
      <xdr:nvSpPr>
        <xdr:cNvPr id="2" name="Textfeld 1">
          <a:extLst>
            <a:ext uri="{FF2B5EF4-FFF2-40B4-BE49-F238E27FC236}">
              <a16:creationId xmlns:a16="http://schemas.microsoft.com/office/drawing/2014/main" id="{C4704500-7B6D-4148-A917-14D5C800C5E0}"/>
            </a:ext>
          </a:extLst>
        </xdr:cNvPr>
        <xdr:cNvSpPr txBox="1"/>
      </xdr:nvSpPr>
      <xdr:spPr>
        <a:xfrm>
          <a:off x="3409950"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4</xdr:col>
      <xdr:colOff>762000</xdr:colOff>
      <xdr:row>44</xdr:row>
      <xdr:rowOff>0</xdr:rowOff>
    </xdr:from>
    <xdr:ext cx="184731" cy="264560"/>
    <xdr:sp macro="" textlink="">
      <xdr:nvSpPr>
        <xdr:cNvPr id="6" name="Textfeld 5">
          <a:extLst>
            <a:ext uri="{FF2B5EF4-FFF2-40B4-BE49-F238E27FC236}">
              <a16:creationId xmlns:a16="http://schemas.microsoft.com/office/drawing/2014/main" id="{78259521-6278-4510-B5D8-5D6C06E0D8D9}"/>
            </a:ext>
          </a:extLst>
        </xdr:cNvPr>
        <xdr:cNvSpPr txBox="1"/>
      </xdr:nvSpPr>
      <xdr:spPr>
        <a:xfrm>
          <a:off x="4181475" y="763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3</xdr:col>
      <xdr:colOff>733425</xdr:colOff>
      <xdr:row>46</xdr:row>
      <xdr:rowOff>0</xdr:rowOff>
    </xdr:from>
    <xdr:ext cx="184731" cy="264560"/>
    <xdr:sp macro="" textlink="">
      <xdr:nvSpPr>
        <xdr:cNvPr id="4" name="Textfeld 3">
          <a:extLst>
            <a:ext uri="{FF2B5EF4-FFF2-40B4-BE49-F238E27FC236}">
              <a16:creationId xmlns:a16="http://schemas.microsoft.com/office/drawing/2014/main" id="{FD11EBDC-469E-4A8C-8A72-490554A17DC2}"/>
            </a:ext>
          </a:extLst>
        </xdr:cNvPr>
        <xdr:cNvSpPr txBox="1"/>
      </xdr:nvSpPr>
      <xdr:spPr>
        <a:xfrm>
          <a:off x="3416240"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4</xdr:col>
      <xdr:colOff>762000</xdr:colOff>
      <xdr:row>46</xdr:row>
      <xdr:rowOff>0</xdr:rowOff>
    </xdr:from>
    <xdr:ext cx="184731" cy="264560"/>
    <xdr:sp macro="" textlink="">
      <xdr:nvSpPr>
        <xdr:cNvPr id="5" name="Textfeld 4">
          <a:extLst>
            <a:ext uri="{FF2B5EF4-FFF2-40B4-BE49-F238E27FC236}">
              <a16:creationId xmlns:a16="http://schemas.microsoft.com/office/drawing/2014/main" id="{B99F33A1-3C55-4AB2-ACB8-8A5124EECE65}"/>
            </a:ext>
          </a:extLst>
        </xdr:cNvPr>
        <xdr:cNvSpPr txBox="1"/>
      </xdr:nvSpPr>
      <xdr:spPr>
        <a:xfrm>
          <a:off x="4186687" y="777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3</xdr:col>
      <xdr:colOff>733425</xdr:colOff>
      <xdr:row>48</xdr:row>
      <xdr:rowOff>0</xdr:rowOff>
    </xdr:from>
    <xdr:ext cx="184731" cy="264560"/>
    <xdr:sp macro="" textlink="">
      <xdr:nvSpPr>
        <xdr:cNvPr id="3" name="Textfeld 2">
          <a:extLst>
            <a:ext uri="{FF2B5EF4-FFF2-40B4-BE49-F238E27FC236}">
              <a16:creationId xmlns:a16="http://schemas.microsoft.com/office/drawing/2014/main" id="{537BED57-31FE-4B3B-96AD-57EAFCECB0C5}"/>
            </a:ext>
          </a:extLst>
        </xdr:cNvPr>
        <xdr:cNvSpPr txBox="1"/>
      </xdr:nvSpPr>
      <xdr:spPr>
        <a:xfrm>
          <a:off x="2895186"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4</xdr:col>
      <xdr:colOff>762000</xdr:colOff>
      <xdr:row>48</xdr:row>
      <xdr:rowOff>0</xdr:rowOff>
    </xdr:from>
    <xdr:ext cx="184731" cy="264560"/>
    <xdr:sp macro="" textlink="">
      <xdr:nvSpPr>
        <xdr:cNvPr id="7" name="Textfeld 6">
          <a:extLst>
            <a:ext uri="{FF2B5EF4-FFF2-40B4-BE49-F238E27FC236}">
              <a16:creationId xmlns:a16="http://schemas.microsoft.com/office/drawing/2014/main" id="{4874E3DD-AD24-42C4-BF0F-4B5192DF853B}"/>
            </a:ext>
          </a:extLst>
        </xdr:cNvPr>
        <xdr:cNvSpPr txBox="1"/>
      </xdr:nvSpPr>
      <xdr:spPr>
        <a:xfrm>
          <a:off x="3727174" y="895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I183"/>
  <sheetViews>
    <sheetView tabSelected="1" view="pageLayout" zoomScaleNormal="100" workbookViewId="0">
      <selection activeCell="E26" sqref="E26"/>
    </sheetView>
  </sheetViews>
  <sheetFormatPr baseColWidth="10" defaultColWidth="9.140625" defaultRowHeight="12.75"/>
  <cols>
    <col min="1" max="1" width="6.7109375" style="1" customWidth="1"/>
    <col min="2" max="2" width="18.85546875" style="1" customWidth="1"/>
    <col min="3" max="3" width="6.85546875" style="1" customWidth="1"/>
    <col min="4" max="4" width="12" style="1" customWidth="1"/>
    <col min="5" max="5" width="12.5703125" style="1" customWidth="1"/>
    <col min="6" max="6" width="12.42578125" style="1" customWidth="1"/>
    <col min="7" max="7" width="17.5703125" style="1" customWidth="1"/>
    <col min="8" max="8" width="6.85546875" style="1" customWidth="1"/>
    <col min="9" max="16384" width="9.140625" style="1"/>
  </cols>
  <sheetData>
    <row r="1" spans="1:9" s="2" customFormat="1" ht="54.75" customHeight="1">
      <c r="A1" s="42" t="s">
        <v>29</v>
      </c>
      <c r="B1" s="42"/>
      <c r="C1" s="43" t="s">
        <v>30</v>
      </c>
      <c r="D1" s="43"/>
      <c r="E1" s="43"/>
      <c r="I1" s="5"/>
    </row>
    <row r="2" spans="1:9" s="2" customFormat="1">
      <c r="A2" s="3"/>
      <c r="B2" s="3"/>
      <c r="C2" s="3"/>
      <c r="D2" s="3"/>
      <c r="E2" s="3"/>
      <c r="F2" s="3"/>
      <c r="G2" s="4"/>
    </row>
    <row r="3" spans="1:9" s="2" customFormat="1">
      <c r="A3" s="3"/>
      <c r="B3" s="3"/>
      <c r="C3" s="3"/>
      <c r="D3" s="3"/>
      <c r="E3" s="3"/>
      <c r="F3" s="3"/>
      <c r="G3" s="4"/>
    </row>
    <row r="4" spans="1:9" s="2" customFormat="1" ht="12.2" customHeight="1">
      <c r="A4" s="3"/>
      <c r="B4" s="3"/>
      <c r="C4" s="3"/>
      <c r="D4" s="3"/>
      <c r="E4" s="3"/>
      <c r="F4" s="3"/>
      <c r="G4" s="4"/>
    </row>
    <row r="5" spans="1:9" s="2" customFormat="1" ht="12.2" customHeight="1">
      <c r="A5" s="3"/>
      <c r="B5" s="3"/>
      <c r="C5" s="3"/>
      <c r="D5" s="3"/>
      <c r="E5" s="3"/>
      <c r="F5" s="3"/>
      <c r="G5" s="3"/>
    </row>
    <row r="6" spans="1:9" ht="15.75">
      <c r="A6" s="47" t="s">
        <v>47</v>
      </c>
      <c r="B6" s="47"/>
      <c r="C6" s="47"/>
      <c r="D6" s="47"/>
      <c r="E6" s="6"/>
      <c r="F6" s="6"/>
      <c r="G6" s="6"/>
    </row>
    <row r="7" spans="1:9" ht="15.75">
      <c r="A7" s="7" t="s">
        <v>32</v>
      </c>
      <c r="B7" s="8"/>
      <c r="C7" s="9"/>
      <c r="D7" s="9"/>
      <c r="E7" s="6"/>
      <c r="F7" s="6"/>
      <c r="G7" s="6"/>
    </row>
    <row r="8" spans="1:9">
      <c r="A8" s="6"/>
      <c r="B8" s="6"/>
      <c r="C8" s="9"/>
      <c r="D8" s="9"/>
      <c r="E8" s="6"/>
      <c r="F8" s="6"/>
      <c r="G8" s="6"/>
    </row>
    <row r="9" spans="1:9">
      <c r="A9" s="10" t="s">
        <v>0</v>
      </c>
      <c r="B9" s="10"/>
      <c r="C9" s="10"/>
      <c r="D9" s="11"/>
      <c r="E9" s="11" t="s">
        <v>36</v>
      </c>
      <c r="F9" s="11" t="s">
        <v>37</v>
      </c>
      <c r="G9" s="11" t="s">
        <v>38</v>
      </c>
      <c r="H9" s="30" t="s">
        <v>39</v>
      </c>
    </row>
    <row r="10" spans="1:9">
      <c r="A10" s="6"/>
      <c r="B10" s="6"/>
      <c r="C10" s="12"/>
      <c r="D10" s="12"/>
      <c r="E10" s="12"/>
      <c r="F10" s="12"/>
      <c r="G10" s="12"/>
    </row>
    <row r="11" spans="1:9" ht="12.75" customHeight="1">
      <c r="A11" s="13" t="s">
        <v>3</v>
      </c>
      <c r="B11" s="14"/>
      <c r="C11" s="15"/>
      <c r="D11" s="16"/>
      <c r="E11" s="15"/>
      <c r="F11" s="15"/>
      <c r="G11" s="17"/>
    </row>
    <row r="12" spans="1:9" ht="12.75" customHeight="1">
      <c r="A12" s="6"/>
      <c r="B12" s="6"/>
      <c r="C12" s="6"/>
      <c r="D12" s="6"/>
      <c r="E12" s="6"/>
      <c r="F12" s="6"/>
      <c r="G12" s="6"/>
    </row>
    <row r="13" spans="1:9" ht="12.75" customHeight="1">
      <c r="A13" s="6" t="s">
        <v>23</v>
      </c>
      <c r="B13" s="6"/>
      <c r="C13" s="18"/>
      <c r="D13" s="19" t="s">
        <v>13</v>
      </c>
      <c r="E13" s="20"/>
      <c r="F13" s="21">
        <v>8.7999999999999995E-2</v>
      </c>
      <c r="G13" s="22">
        <f t="shared" ref="G13:G18" si="0">ROUND(E13*F13*20,0)/20</f>
        <v>0</v>
      </c>
      <c r="H13" s="31">
        <v>1</v>
      </c>
    </row>
    <row r="14" spans="1:9" ht="12.75" customHeight="1">
      <c r="A14" s="50" t="s">
        <v>35</v>
      </c>
      <c r="B14" s="50"/>
      <c r="C14" s="6"/>
      <c r="D14" s="19" t="s">
        <v>15</v>
      </c>
      <c r="E14" s="20"/>
      <c r="F14" s="21">
        <v>9</v>
      </c>
      <c r="G14" s="22">
        <f t="shared" si="0"/>
        <v>0</v>
      </c>
      <c r="H14" s="31">
        <v>1</v>
      </c>
    </row>
    <row r="15" spans="1:9" ht="12.75" customHeight="1">
      <c r="A15" s="6" t="s">
        <v>28</v>
      </c>
      <c r="B15" s="6"/>
      <c r="C15" s="6"/>
      <c r="D15" s="19" t="s">
        <v>13</v>
      </c>
      <c r="E15" s="20"/>
      <c r="F15" s="21">
        <v>-5.0000000000000001E-3</v>
      </c>
      <c r="G15" s="22">
        <f t="shared" si="0"/>
        <v>0</v>
      </c>
      <c r="H15" s="31">
        <v>1</v>
      </c>
    </row>
    <row r="16" spans="1:9" ht="12.75" customHeight="1">
      <c r="A16" s="6" t="s">
        <v>26</v>
      </c>
      <c r="B16" s="6"/>
      <c r="C16" s="6"/>
      <c r="D16" s="19" t="s">
        <v>13</v>
      </c>
      <c r="E16" s="20"/>
      <c r="F16" s="21">
        <v>-5.0000000000000001E-3</v>
      </c>
      <c r="G16" s="22">
        <f t="shared" si="0"/>
        <v>0</v>
      </c>
      <c r="H16" s="31">
        <v>1</v>
      </c>
    </row>
    <row r="17" spans="1:8" ht="12.75" customHeight="1">
      <c r="A17" s="40" t="s">
        <v>45</v>
      </c>
      <c r="B17" s="6"/>
      <c r="C17" s="6"/>
      <c r="D17" s="19" t="s">
        <v>13</v>
      </c>
      <c r="E17" s="26">
        <f>E13</f>
        <v>0</v>
      </c>
      <c r="F17" s="21">
        <v>1.2E-2</v>
      </c>
      <c r="G17" s="22">
        <f t="shared" si="0"/>
        <v>0</v>
      </c>
      <c r="H17" s="31">
        <v>1</v>
      </c>
    </row>
    <row r="18" spans="1:8" ht="12.75" customHeight="1">
      <c r="A18" s="6" t="s">
        <v>1</v>
      </c>
      <c r="B18" s="6"/>
      <c r="C18" s="6"/>
      <c r="D18" s="19" t="s">
        <v>13</v>
      </c>
      <c r="E18" s="26">
        <f>E13</f>
        <v>0</v>
      </c>
      <c r="F18" s="21">
        <v>7.4999999999999997E-3</v>
      </c>
      <c r="G18" s="22">
        <f t="shared" si="0"/>
        <v>0</v>
      </c>
      <c r="H18" s="31">
        <v>1</v>
      </c>
    </row>
    <row r="19" spans="1:8" ht="12.75" customHeight="1">
      <c r="A19" s="6"/>
      <c r="B19" s="6"/>
      <c r="C19" s="6"/>
      <c r="D19" s="6"/>
      <c r="E19" s="6"/>
      <c r="F19" s="23"/>
      <c r="G19" s="6"/>
      <c r="H19" s="31"/>
    </row>
    <row r="20" spans="1:8" ht="12.75" customHeight="1">
      <c r="A20" s="13" t="s">
        <v>7</v>
      </c>
      <c r="B20" s="15"/>
      <c r="C20" s="15"/>
      <c r="D20" s="15"/>
      <c r="E20" s="15"/>
      <c r="F20" s="24"/>
      <c r="G20" s="25">
        <f>SUM(G13:G18)</f>
        <v>0</v>
      </c>
      <c r="H20" s="31"/>
    </row>
    <row r="21" spans="1:8" ht="12.75" customHeight="1">
      <c r="A21" s="6"/>
      <c r="B21" s="6"/>
      <c r="C21" s="6"/>
      <c r="D21" s="6"/>
      <c r="E21" s="6"/>
      <c r="F21" s="23"/>
      <c r="G21" s="6"/>
      <c r="H21" s="31"/>
    </row>
    <row r="22" spans="1:8" ht="12.75" customHeight="1">
      <c r="A22" s="13" t="s">
        <v>8</v>
      </c>
      <c r="B22" s="15"/>
      <c r="C22" s="15"/>
      <c r="D22" s="15"/>
      <c r="E22" s="15"/>
      <c r="F22" s="24"/>
      <c r="G22" s="15"/>
      <c r="H22" s="31"/>
    </row>
    <row r="23" spans="1:8" ht="12.75" customHeight="1">
      <c r="A23" s="6"/>
      <c r="B23" s="6"/>
      <c r="C23" s="6"/>
      <c r="D23" s="6"/>
      <c r="E23" s="6"/>
      <c r="F23" s="23"/>
      <c r="G23" s="6"/>
      <c r="H23" s="31"/>
    </row>
    <row r="24" spans="1:8" ht="12.75" customHeight="1">
      <c r="A24" s="6" t="s">
        <v>23</v>
      </c>
      <c r="B24" s="6"/>
      <c r="C24" s="18"/>
      <c r="D24" s="19" t="s">
        <v>13</v>
      </c>
      <c r="E24" s="26">
        <f>E13</f>
        <v>0</v>
      </c>
      <c r="F24" s="21">
        <v>0.182</v>
      </c>
      <c r="G24" s="22">
        <f>ROUND(E24*F24*20,0)/20</f>
        <v>0</v>
      </c>
      <c r="H24" s="31">
        <v>1</v>
      </c>
    </row>
    <row r="25" spans="1:8" ht="12.75" customHeight="1">
      <c r="A25" s="50" t="s">
        <v>31</v>
      </c>
      <c r="B25" s="50"/>
      <c r="C25" s="18"/>
      <c r="D25" s="19" t="s">
        <v>13</v>
      </c>
      <c r="E25" s="20"/>
      <c r="F25" s="21">
        <v>-0.182</v>
      </c>
      <c r="G25" s="22">
        <f>ROUND(E25*F25*20,0)/20</f>
        <v>0</v>
      </c>
      <c r="H25" s="31">
        <v>1</v>
      </c>
    </row>
    <row r="26" spans="1:8" ht="12.75" customHeight="1">
      <c r="A26" s="50" t="s">
        <v>43</v>
      </c>
      <c r="B26" s="50"/>
      <c r="C26" s="18"/>
      <c r="D26" s="19" t="s">
        <v>13</v>
      </c>
      <c r="E26" s="20"/>
      <c r="F26" s="21">
        <v>-0.16800000000000001</v>
      </c>
      <c r="G26" s="22">
        <f>ROUND(E26*F26*20,0)/20</f>
        <v>0</v>
      </c>
      <c r="H26" s="31"/>
    </row>
    <row r="27" spans="1:8" ht="12.75" customHeight="1">
      <c r="A27" s="6"/>
      <c r="B27" s="6"/>
      <c r="C27" s="6"/>
      <c r="D27" s="19"/>
      <c r="E27" s="6"/>
      <c r="F27" s="23"/>
      <c r="G27" s="6"/>
      <c r="H27" s="31"/>
    </row>
    <row r="28" spans="1:8" ht="12.75" customHeight="1">
      <c r="A28" s="13" t="s">
        <v>9</v>
      </c>
      <c r="B28" s="15"/>
      <c r="C28" s="15"/>
      <c r="D28" s="27"/>
      <c r="E28" s="15"/>
      <c r="F28" s="24"/>
      <c r="G28" s="25">
        <f>SUM(G24:G26)</f>
        <v>0</v>
      </c>
      <c r="H28" s="31"/>
    </row>
    <row r="29" spans="1:8" ht="12.75" customHeight="1">
      <c r="A29" s="6"/>
      <c r="B29" s="6"/>
      <c r="C29" s="6"/>
      <c r="D29" s="19"/>
      <c r="E29" s="6"/>
      <c r="F29" s="23"/>
      <c r="G29" s="6"/>
      <c r="H29" s="31"/>
    </row>
    <row r="30" spans="1:8" ht="12.75" customHeight="1">
      <c r="A30" s="13" t="s">
        <v>10</v>
      </c>
      <c r="B30" s="15"/>
      <c r="C30" s="15"/>
      <c r="D30" s="27"/>
      <c r="E30" s="15"/>
      <c r="F30" s="24"/>
      <c r="G30" s="15"/>
      <c r="H30" s="31"/>
    </row>
    <row r="31" spans="1:8" ht="12.75" customHeight="1">
      <c r="A31" s="6"/>
      <c r="B31" s="6"/>
      <c r="C31" s="6"/>
      <c r="D31" s="19"/>
      <c r="E31" s="6"/>
      <c r="F31" s="23"/>
      <c r="G31" s="6"/>
      <c r="H31" s="31"/>
    </row>
    <row r="32" spans="1:8" ht="12.75" customHeight="1">
      <c r="A32" s="6" t="s">
        <v>16</v>
      </c>
      <c r="B32" s="6"/>
      <c r="C32" s="18"/>
      <c r="D32" s="19" t="s">
        <v>13</v>
      </c>
      <c r="E32" s="26">
        <f>E13</f>
        <v>0</v>
      </c>
      <c r="F32" s="21">
        <v>8.9999999999999993E-3</v>
      </c>
      <c r="G32" s="22">
        <f>ROUND(E32*F32*20,0)/20</f>
        <v>0</v>
      </c>
      <c r="H32" s="31">
        <v>1</v>
      </c>
    </row>
    <row r="33" spans="1:8" ht="12.75" customHeight="1">
      <c r="A33" s="6" t="s">
        <v>2</v>
      </c>
      <c r="B33" s="6"/>
      <c r="C33" s="6"/>
      <c r="D33" s="19" t="s">
        <v>13</v>
      </c>
      <c r="E33" s="26">
        <f>E13</f>
        <v>0</v>
      </c>
      <c r="F33" s="21">
        <v>2.3E-2</v>
      </c>
      <c r="G33" s="22">
        <f>ROUND(E33*F33*20,0)/20</f>
        <v>0</v>
      </c>
      <c r="H33" s="31">
        <v>1</v>
      </c>
    </row>
    <row r="34" spans="1:8" ht="12.75" customHeight="1">
      <c r="A34" s="6"/>
      <c r="B34" s="6"/>
      <c r="C34" s="6"/>
      <c r="D34" s="6"/>
      <c r="E34" s="6"/>
      <c r="F34" s="28"/>
      <c r="G34" s="6"/>
    </row>
    <row r="35" spans="1:8" ht="12.75" customHeight="1">
      <c r="A35" s="13" t="s">
        <v>14</v>
      </c>
      <c r="B35" s="15"/>
      <c r="C35" s="15"/>
      <c r="D35" s="15"/>
      <c r="E35" s="15"/>
      <c r="F35" s="15"/>
      <c r="G35" s="25">
        <f>SUM(G32:G33)</f>
        <v>0</v>
      </c>
    </row>
    <row r="36" spans="1:8" ht="12.75" customHeight="1">
      <c r="A36" s="6"/>
      <c r="B36" s="6"/>
      <c r="C36" s="6"/>
      <c r="D36" s="6"/>
      <c r="E36" s="6"/>
      <c r="F36" s="6"/>
      <c r="G36" s="6"/>
    </row>
    <row r="37" spans="1:8" ht="12.75" customHeight="1">
      <c r="A37" s="6" t="s">
        <v>11</v>
      </c>
      <c r="B37" s="6"/>
      <c r="C37" s="6"/>
      <c r="D37" s="6"/>
      <c r="E37" s="6"/>
      <c r="F37" s="6"/>
      <c r="G37" s="22">
        <f>SUM(G35+G28+G20)</f>
        <v>0</v>
      </c>
    </row>
    <row r="38" spans="1:8" ht="12.75" customHeight="1">
      <c r="A38" s="59" t="s">
        <v>46</v>
      </c>
      <c r="B38" s="50"/>
      <c r="C38" s="6"/>
      <c r="D38" s="6"/>
      <c r="E38" s="6"/>
      <c r="F38" s="6"/>
      <c r="G38" s="22">
        <f>ROUND(((SUM(G18+G13+G14+G15+G16+G17+G25+G24+G33+G32)/100*8.1)),1)</f>
        <v>0</v>
      </c>
    </row>
    <row r="39" spans="1:8" ht="12.75" customHeight="1">
      <c r="A39" s="6"/>
      <c r="B39" s="6"/>
      <c r="C39" s="6"/>
      <c r="D39" s="6"/>
      <c r="E39" s="6"/>
      <c r="F39" s="6"/>
      <c r="G39" s="28"/>
    </row>
    <row r="40" spans="1:8" ht="12.75" customHeight="1">
      <c r="A40" s="13" t="s">
        <v>12</v>
      </c>
      <c r="B40" s="15"/>
      <c r="C40" s="15"/>
      <c r="D40" s="15"/>
      <c r="E40" s="15"/>
      <c r="F40" s="15"/>
      <c r="G40" s="25">
        <f>G37+G38</f>
        <v>0</v>
      </c>
    </row>
    <row r="41" spans="1:8" ht="12.75" customHeight="1"/>
    <row r="42" spans="1:8" ht="12.75" customHeight="1"/>
    <row r="43" spans="1:8" ht="12.75" customHeight="1">
      <c r="A43" s="32" t="s">
        <v>22</v>
      </c>
      <c r="B43" s="33"/>
      <c r="C43" s="34"/>
      <c r="D43" s="34"/>
      <c r="E43" s="34"/>
      <c r="F43" s="34"/>
      <c r="G43" s="34"/>
      <c r="H43" s="35"/>
    </row>
    <row r="44" spans="1:8" ht="49.5" customHeight="1">
      <c r="A44" s="48" t="s">
        <v>20</v>
      </c>
      <c r="B44" s="49"/>
      <c r="C44" s="51" t="s">
        <v>41</v>
      </c>
      <c r="D44" s="51"/>
      <c r="E44" s="51"/>
      <c r="F44" s="51"/>
      <c r="G44" s="51"/>
      <c r="H44" s="52"/>
    </row>
    <row r="45" spans="1:8">
      <c r="A45" s="45"/>
      <c r="B45" s="46"/>
      <c r="C45" s="44"/>
      <c r="D45" s="44"/>
      <c r="E45" s="44"/>
      <c r="F45" s="44"/>
      <c r="G45" s="44"/>
      <c r="H45" s="37"/>
    </row>
    <row r="46" spans="1:8" ht="48" customHeight="1">
      <c r="A46" s="48" t="s">
        <v>21</v>
      </c>
      <c r="B46" s="49"/>
      <c r="C46" s="57" t="s">
        <v>42</v>
      </c>
      <c r="D46" s="57"/>
      <c r="E46" s="57"/>
      <c r="F46" s="57"/>
      <c r="G46" s="57"/>
      <c r="H46" s="58"/>
    </row>
    <row r="47" spans="1:8">
      <c r="A47" s="36"/>
      <c r="B47" s="6"/>
      <c r="C47" s="18"/>
      <c r="D47" s="18"/>
      <c r="E47" s="18"/>
      <c r="F47" s="18"/>
      <c r="G47" s="18"/>
      <c r="H47" s="37"/>
    </row>
    <row r="48" spans="1:8" ht="36.75" customHeight="1">
      <c r="A48" s="48" t="s">
        <v>31</v>
      </c>
      <c r="B48" s="49"/>
      <c r="C48" s="57" t="s">
        <v>40</v>
      </c>
      <c r="D48" s="57"/>
      <c r="E48" s="57"/>
      <c r="F48" s="57"/>
      <c r="G48" s="57"/>
      <c r="H48" s="58"/>
    </row>
    <row r="49" spans="1:8" ht="12.75" customHeight="1">
      <c r="A49" s="38"/>
      <c r="H49" s="39"/>
    </row>
    <row r="50" spans="1:8" ht="39.4" customHeight="1">
      <c r="A50" s="53" t="s">
        <v>43</v>
      </c>
      <c r="B50" s="54"/>
      <c r="C50" s="55" t="s">
        <v>44</v>
      </c>
      <c r="D50" s="55"/>
      <c r="E50" s="55"/>
      <c r="F50" s="55"/>
      <c r="G50" s="55"/>
      <c r="H50" s="56"/>
    </row>
    <row r="51" spans="1:8" ht="12.75" customHeight="1"/>
    <row r="52" spans="1:8" ht="12.75" customHeight="1"/>
    <row r="53" spans="1:8" ht="12.75" customHeight="1"/>
    <row r="54" spans="1:8" ht="12.75" customHeight="1"/>
    <row r="55" spans="1:8" ht="12.75" customHeight="1"/>
    <row r="56" spans="1:8" ht="12.75" customHeight="1"/>
    <row r="57" spans="1:8" ht="12.75" customHeight="1"/>
    <row r="58" spans="1:8" ht="12.75" customHeight="1"/>
    <row r="59" spans="1:8" ht="12.75" customHeight="1"/>
    <row r="60" spans="1:8" ht="12.75" customHeight="1"/>
    <row r="61" spans="1:8" ht="12.75" customHeight="1"/>
    <row r="62" spans="1:8" ht="12.75" customHeight="1"/>
    <row r="63" spans="1:8" ht="12.75" customHeight="1"/>
    <row r="64" spans="1:8"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sheetData>
  <sheetProtection algorithmName="SHA-512" hashValue="/D3STl7ZjUgqarqihFDvHKQNsp0E45/gDfTfkLZyCDkc2NJgfguu/rJtBFbKdJ6AMHfwYKai1kUp0lmCUWSD+A==" saltValue="SShDp2mU+T5GeAhN8Or5JQ==" spinCount="100000" sheet="1" objects="1" scenarios="1"/>
  <mergeCells count="17">
    <mergeCell ref="A50:B50"/>
    <mergeCell ref="C50:H50"/>
    <mergeCell ref="A46:B46"/>
    <mergeCell ref="A48:B48"/>
    <mergeCell ref="A25:B25"/>
    <mergeCell ref="C46:H46"/>
    <mergeCell ref="C48:H48"/>
    <mergeCell ref="A26:B26"/>
    <mergeCell ref="A38:B38"/>
    <mergeCell ref="A1:B1"/>
    <mergeCell ref="C1:E1"/>
    <mergeCell ref="C45:G45"/>
    <mergeCell ref="A45:B45"/>
    <mergeCell ref="A6:D6"/>
    <mergeCell ref="A44:B44"/>
    <mergeCell ref="A14:B14"/>
    <mergeCell ref="C44:H44"/>
  </mergeCells>
  <pageMargins left="0.59055118110236227" right="0.31496062992125984" top="0.78740157480314965" bottom="0.98425196850393704" header="0.39370078740157483" footer="3.937007874015748E-2"/>
  <pageSetup paperSize="9" scale="91" fitToWidth="0" orientation="portrait" r:id="rId1"/>
  <headerFooter scaleWithDoc="0">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I188"/>
  <sheetViews>
    <sheetView view="pageLayout" topLeftCell="A7" zoomScaleNormal="100" workbookViewId="0">
      <selection activeCell="G34" sqref="G34"/>
    </sheetView>
  </sheetViews>
  <sheetFormatPr baseColWidth="10" defaultColWidth="9.140625" defaultRowHeight="12.75"/>
  <cols>
    <col min="1" max="1" width="6.7109375" style="1" customWidth="1"/>
    <col min="2" max="2" width="18.85546875" style="1" customWidth="1"/>
    <col min="3" max="3" width="5.140625" style="1" customWidth="1"/>
    <col min="4" max="4" width="10.5703125" style="1" bestFit="1" customWidth="1"/>
    <col min="5" max="5" width="13.7109375" style="1" customWidth="1"/>
    <col min="6" max="6" width="13.140625" style="1" customWidth="1"/>
    <col min="7" max="7" width="20" style="1" customWidth="1"/>
    <col min="8" max="8" width="6.42578125" style="1" customWidth="1"/>
    <col min="9" max="16384" width="9.140625" style="1"/>
  </cols>
  <sheetData>
    <row r="1" spans="1:9" s="2" customFormat="1" ht="54.75" customHeight="1">
      <c r="A1" s="42" t="s">
        <v>29</v>
      </c>
      <c r="B1" s="42"/>
      <c r="C1" s="43" t="s">
        <v>30</v>
      </c>
      <c r="D1" s="43"/>
      <c r="E1" s="43"/>
      <c r="I1" s="5"/>
    </row>
    <row r="2" spans="1:9" s="2" customFormat="1">
      <c r="A2" s="3"/>
      <c r="B2" s="3"/>
      <c r="C2" s="3"/>
      <c r="D2" s="3"/>
      <c r="E2" s="3"/>
      <c r="F2" s="3"/>
      <c r="G2" s="4"/>
    </row>
    <row r="3" spans="1:9" s="2" customFormat="1">
      <c r="A3" s="3"/>
      <c r="B3" s="3"/>
      <c r="C3" s="3"/>
      <c r="D3" s="3"/>
      <c r="E3" s="3"/>
      <c r="F3" s="3"/>
      <c r="G3" s="4"/>
    </row>
    <row r="4" spans="1:9" s="2" customFormat="1">
      <c r="A4" s="3"/>
      <c r="B4" s="3"/>
      <c r="C4" s="3"/>
      <c r="D4" s="3"/>
      <c r="E4" s="3"/>
      <c r="F4" s="3"/>
      <c r="G4" s="4"/>
    </row>
    <row r="5" spans="1:9" s="2" customFormat="1" ht="12.2" customHeight="1">
      <c r="A5" s="3"/>
      <c r="B5" s="3"/>
      <c r="C5" s="3"/>
      <c r="D5" s="3"/>
      <c r="E5" s="3"/>
      <c r="F5" s="3"/>
      <c r="G5" s="4"/>
    </row>
    <row r="6" spans="1:9" ht="15.75">
      <c r="A6" s="47" t="s">
        <v>47</v>
      </c>
      <c r="B6" s="47"/>
      <c r="C6" s="47"/>
      <c r="D6" s="47"/>
      <c r="E6" s="47"/>
      <c r="F6" s="6"/>
      <c r="G6" s="6"/>
    </row>
    <row r="7" spans="1:9" ht="15.75">
      <c r="A7" s="7" t="s">
        <v>33</v>
      </c>
      <c r="B7" s="8"/>
      <c r="C7" s="9"/>
      <c r="D7" s="9"/>
      <c r="E7" s="6"/>
      <c r="F7" s="6"/>
      <c r="G7" s="6"/>
    </row>
    <row r="8" spans="1:9">
      <c r="A8" s="6"/>
      <c r="B8" s="6"/>
      <c r="C8" s="9"/>
      <c r="D8" s="9"/>
      <c r="E8" s="6"/>
      <c r="F8" s="6"/>
      <c r="G8" s="6"/>
    </row>
    <row r="9" spans="1:9">
      <c r="A9" s="10" t="s">
        <v>0</v>
      </c>
      <c r="B9" s="10"/>
      <c r="C9" s="10"/>
      <c r="D9" s="11"/>
      <c r="E9" s="11" t="s">
        <v>4</v>
      </c>
      <c r="F9" s="11" t="s">
        <v>5</v>
      </c>
      <c r="G9" s="11" t="s">
        <v>6</v>
      </c>
      <c r="H9" s="30" t="s">
        <v>39</v>
      </c>
    </row>
    <row r="10" spans="1:9">
      <c r="A10" s="6"/>
      <c r="B10" s="6"/>
      <c r="C10" s="12"/>
      <c r="D10" s="12"/>
      <c r="E10" s="12"/>
      <c r="F10" s="12"/>
      <c r="G10" s="12"/>
    </row>
    <row r="11" spans="1:9" ht="12.75" customHeight="1">
      <c r="A11" s="13" t="s">
        <v>3</v>
      </c>
      <c r="B11" s="14"/>
      <c r="C11" s="15"/>
      <c r="D11" s="16"/>
      <c r="E11" s="15"/>
      <c r="F11" s="15"/>
      <c r="G11" s="17"/>
    </row>
    <row r="12" spans="1:9" ht="12.75" customHeight="1">
      <c r="A12" s="6"/>
      <c r="B12" s="6"/>
      <c r="C12" s="6"/>
      <c r="D12" s="6"/>
      <c r="E12" s="6"/>
      <c r="F12" s="6"/>
      <c r="G12" s="6"/>
    </row>
    <row r="13" spans="1:9" ht="12.75" customHeight="1">
      <c r="A13" s="6" t="s">
        <v>25</v>
      </c>
      <c r="B13" s="6"/>
      <c r="C13" s="6"/>
      <c r="D13" s="19" t="s">
        <v>13</v>
      </c>
      <c r="E13" s="20"/>
      <c r="F13" s="29">
        <v>6.5000000000000002E-2</v>
      </c>
      <c r="G13" s="22">
        <f>ROUND(E13*F13*20,0)/20</f>
        <v>0</v>
      </c>
      <c r="H13" s="31">
        <v>1</v>
      </c>
    </row>
    <row r="14" spans="1:9" ht="12.75" customHeight="1">
      <c r="A14" s="6" t="s">
        <v>19</v>
      </c>
      <c r="B14" s="6"/>
      <c r="C14" s="6"/>
      <c r="D14" s="19" t="s">
        <v>17</v>
      </c>
      <c r="E14" s="20"/>
      <c r="F14" s="29">
        <v>9</v>
      </c>
      <c r="G14" s="22">
        <f>ROUND(E14*F14*20,0)/20</f>
        <v>0</v>
      </c>
      <c r="H14" s="31">
        <v>1</v>
      </c>
    </row>
    <row r="15" spans="1:9" ht="12.75" customHeight="1">
      <c r="A15" s="40" t="s">
        <v>45</v>
      </c>
      <c r="B15" s="6"/>
      <c r="C15" s="6"/>
      <c r="D15" s="19" t="s">
        <v>13</v>
      </c>
      <c r="E15" s="26">
        <f>E13</f>
        <v>0</v>
      </c>
      <c r="F15" s="21">
        <f>'2024 - rivakomfort '!F17</f>
        <v>1.2E-2</v>
      </c>
      <c r="G15" s="22">
        <f>ROUND(E15*F15*20,0)/20</f>
        <v>0</v>
      </c>
      <c r="H15" s="31">
        <v>1</v>
      </c>
    </row>
    <row r="16" spans="1:9" ht="12.75" customHeight="1">
      <c r="A16" s="6" t="s">
        <v>1</v>
      </c>
      <c r="B16" s="6"/>
      <c r="C16" s="6"/>
      <c r="D16" s="19" t="s">
        <v>13</v>
      </c>
      <c r="E16" s="26">
        <f>E13</f>
        <v>0</v>
      </c>
      <c r="F16" s="21">
        <f>'2024 - rivakomfort '!F18</f>
        <v>7.4999999999999997E-3</v>
      </c>
      <c r="G16" s="22">
        <f>ROUND(E16*F16*20,0)/20</f>
        <v>0</v>
      </c>
      <c r="H16" s="31">
        <v>1</v>
      </c>
    </row>
    <row r="17" spans="1:8" ht="12.75" customHeight="1">
      <c r="A17" s="6"/>
      <c r="B17" s="6"/>
      <c r="C17" s="6"/>
      <c r="D17" s="6"/>
      <c r="E17" s="6"/>
      <c r="F17" s="23"/>
      <c r="G17" s="6"/>
      <c r="H17" s="31"/>
    </row>
    <row r="18" spans="1:8" ht="12.75" customHeight="1">
      <c r="A18" s="13" t="s">
        <v>7</v>
      </c>
      <c r="B18" s="15"/>
      <c r="C18" s="15"/>
      <c r="D18" s="15"/>
      <c r="E18" s="15"/>
      <c r="F18" s="24"/>
      <c r="G18" s="25">
        <f>SUM(G13:G16)</f>
        <v>0</v>
      </c>
      <c r="H18" s="31"/>
    </row>
    <row r="19" spans="1:8" ht="12.75" customHeight="1">
      <c r="A19" s="6"/>
      <c r="B19" s="6"/>
      <c r="C19" s="6"/>
      <c r="D19" s="6"/>
      <c r="E19" s="6"/>
      <c r="F19" s="23"/>
      <c r="G19" s="6"/>
      <c r="H19" s="31"/>
    </row>
    <row r="20" spans="1:8" ht="12.75" customHeight="1">
      <c r="A20" s="13" t="s">
        <v>8</v>
      </c>
      <c r="B20" s="15"/>
      <c r="C20" s="15"/>
      <c r="D20" s="15"/>
      <c r="E20" s="15"/>
      <c r="F20" s="24"/>
      <c r="G20" s="15"/>
      <c r="H20" s="31"/>
    </row>
    <row r="21" spans="1:8" ht="12.75" customHeight="1">
      <c r="A21" s="6"/>
      <c r="B21" s="6"/>
      <c r="C21" s="6"/>
      <c r="D21" s="6"/>
      <c r="E21" s="6"/>
      <c r="F21" s="23"/>
      <c r="G21" s="6"/>
      <c r="H21" s="31"/>
    </row>
    <row r="22" spans="1:8" ht="12.75" customHeight="1">
      <c r="A22" s="6" t="s">
        <v>25</v>
      </c>
      <c r="B22" s="6"/>
      <c r="C22" s="6"/>
      <c r="D22" s="19" t="s">
        <v>13</v>
      </c>
      <c r="E22" s="26">
        <f>E13</f>
        <v>0</v>
      </c>
      <c r="F22" s="29">
        <v>0.17499999999999999</v>
      </c>
      <c r="G22" s="22">
        <f>ROUND(E22*F22*20,0)/20</f>
        <v>0</v>
      </c>
      <c r="H22" s="31">
        <v>1</v>
      </c>
    </row>
    <row r="23" spans="1:8" ht="12.75" customHeight="1">
      <c r="A23" s="6"/>
      <c r="B23" s="6"/>
      <c r="C23" s="6"/>
      <c r="D23" s="6"/>
      <c r="E23" s="6"/>
      <c r="F23" s="23"/>
      <c r="G23" s="6"/>
      <c r="H23" s="31"/>
    </row>
    <row r="24" spans="1:8" ht="12.75" customHeight="1">
      <c r="A24" s="13" t="s">
        <v>9</v>
      </c>
      <c r="B24" s="15"/>
      <c r="C24" s="15"/>
      <c r="D24" s="15"/>
      <c r="E24" s="15"/>
      <c r="F24" s="24"/>
      <c r="G24" s="25">
        <f>SUM(G22:G22)</f>
        <v>0</v>
      </c>
      <c r="H24" s="31"/>
    </row>
    <row r="25" spans="1:8" ht="12.75" customHeight="1">
      <c r="A25" s="6"/>
      <c r="B25" s="6"/>
      <c r="C25" s="6"/>
      <c r="D25" s="6"/>
      <c r="E25" s="6"/>
      <c r="F25" s="23"/>
      <c r="G25" s="6"/>
      <c r="H25" s="31"/>
    </row>
    <row r="26" spans="1:8" ht="12.75" customHeight="1">
      <c r="A26" s="13" t="s">
        <v>10</v>
      </c>
      <c r="B26" s="15"/>
      <c r="C26" s="15"/>
      <c r="D26" s="15"/>
      <c r="E26" s="15"/>
      <c r="F26" s="24"/>
      <c r="G26" s="15"/>
      <c r="H26" s="31"/>
    </row>
    <row r="27" spans="1:8" ht="12.75" customHeight="1">
      <c r="A27" s="6"/>
      <c r="B27" s="6"/>
      <c r="C27" s="6"/>
      <c r="D27" s="6"/>
      <c r="E27" s="6"/>
      <c r="F27" s="23"/>
      <c r="G27" s="6"/>
      <c r="H27" s="31"/>
    </row>
    <row r="28" spans="1:8" ht="12.75" customHeight="1">
      <c r="A28" s="6" t="s">
        <v>16</v>
      </c>
      <c r="B28" s="6"/>
      <c r="C28" s="18"/>
      <c r="D28" s="19" t="s">
        <v>13</v>
      </c>
      <c r="E28" s="26">
        <f>SUM(E22:E22)</f>
        <v>0</v>
      </c>
      <c r="F28" s="29">
        <f>'2024 - rivakomfort '!F32</f>
        <v>8.9999999999999993E-3</v>
      </c>
      <c r="G28" s="22">
        <f>ROUND(E28*F28*20,0)/20</f>
        <v>0</v>
      </c>
      <c r="H28" s="31">
        <v>1</v>
      </c>
    </row>
    <row r="29" spans="1:8" ht="12.75" customHeight="1">
      <c r="A29" s="6" t="s">
        <v>2</v>
      </c>
      <c r="B29" s="6"/>
      <c r="C29" s="6"/>
      <c r="D29" s="19" t="s">
        <v>13</v>
      </c>
      <c r="E29" s="26">
        <f>E13</f>
        <v>0</v>
      </c>
      <c r="F29" s="29">
        <f>'2024 - rivakomfort '!F33</f>
        <v>2.3E-2</v>
      </c>
      <c r="G29" s="22">
        <f>ROUND(E29*F29*20,0)/20</f>
        <v>0</v>
      </c>
      <c r="H29" s="31">
        <v>1</v>
      </c>
    </row>
    <row r="30" spans="1:8" ht="12.75" customHeight="1">
      <c r="A30" s="6"/>
      <c r="B30" s="6"/>
      <c r="C30" s="6"/>
      <c r="D30" s="19"/>
      <c r="E30" s="6"/>
      <c r="F30" s="29"/>
      <c r="G30" s="6"/>
      <c r="H30" s="31"/>
    </row>
    <row r="31" spans="1:8" ht="12.75" customHeight="1">
      <c r="A31" s="13" t="s">
        <v>14</v>
      </c>
      <c r="B31" s="15"/>
      <c r="C31" s="15"/>
      <c r="D31" s="15"/>
      <c r="E31" s="15"/>
      <c r="F31" s="24"/>
      <c r="G31" s="25">
        <f>SUM(G28:G29)</f>
        <v>0</v>
      </c>
      <c r="H31" s="31"/>
    </row>
    <row r="32" spans="1:8" ht="12.75" customHeight="1">
      <c r="A32" s="6"/>
      <c r="B32" s="6"/>
      <c r="C32" s="6"/>
      <c r="D32" s="6"/>
      <c r="E32" s="6"/>
      <c r="F32" s="23"/>
      <c r="G32" s="6"/>
      <c r="H32" s="31"/>
    </row>
    <row r="33" spans="1:7" ht="12.75" customHeight="1">
      <c r="A33" s="6" t="s">
        <v>11</v>
      </c>
      <c r="B33" s="6"/>
      <c r="C33" s="6"/>
      <c r="D33" s="6"/>
      <c r="E33" s="6"/>
      <c r="F33" s="23"/>
      <c r="G33" s="22">
        <f>ROUND((SUM(G31+G24+G18)),1)</f>
        <v>0</v>
      </c>
    </row>
    <row r="34" spans="1:7" ht="12.75" customHeight="1">
      <c r="A34" s="59" t="s">
        <v>46</v>
      </c>
      <c r="B34" s="50"/>
      <c r="C34" s="6"/>
      <c r="D34" s="6"/>
      <c r="E34" s="6"/>
      <c r="F34" s="23"/>
      <c r="G34" s="22">
        <f>ROUND(((G33/100*8.1)),1)</f>
        <v>0</v>
      </c>
    </row>
    <row r="35" spans="1:7" ht="12.75" customHeight="1">
      <c r="A35" s="6"/>
      <c r="B35" s="6"/>
      <c r="C35" s="6"/>
      <c r="D35" s="6"/>
      <c r="E35" s="6"/>
      <c r="F35" s="23"/>
      <c r="G35" s="28"/>
    </row>
    <row r="36" spans="1:7" ht="12.75" customHeight="1">
      <c r="A36" s="13" t="s">
        <v>12</v>
      </c>
      <c r="B36" s="15"/>
      <c r="C36" s="15"/>
      <c r="D36" s="15"/>
      <c r="E36" s="15"/>
      <c r="F36" s="24"/>
      <c r="G36" s="25">
        <f>G33+G34</f>
        <v>0</v>
      </c>
    </row>
    <row r="37" spans="1:7" ht="12.75" customHeight="1"/>
    <row r="38" spans="1:7" ht="12.75" customHeight="1"/>
    <row r="39" spans="1:7" ht="12.75" customHeight="1"/>
    <row r="40" spans="1:7" ht="12.75" customHeight="1"/>
    <row r="41" spans="1:7" ht="12.75" customHeight="1"/>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sheetData>
  <sheetProtection algorithmName="SHA-512" hashValue="Z56A1TUUtC1Q6copJRXv9XAOsw5h6C/Q62Gmla1jRxVRGYbzsQaWYsez+gjc/FSpkuEwc8sKNIxAzhly12MdaQ==" saltValue="rHYvKAudFFYzEbw7TtxLAw==" spinCount="100000" sheet="1" objects="1" scenarios="1"/>
  <mergeCells count="4">
    <mergeCell ref="A1:B1"/>
    <mergeCell ref="C1:E1"/>
    <mergeCell ref="A34:B34"/>
    <mergeCell ref="A6:E6"/>
  </mergeCells>
  <pageMargins left="0.59055118110236227" right="0.31496062992125984" top="0.78740157480314965" bottom="0.98425196850393704" header="0.39370078740157483" footer="3.937007874015748E-2"/>
  <pageSetup paperSize="9" orientation="portrait" r:id="rId1"/>
  <headerFooter scaleWithDoc="0">
    <oddHeader>&amp;R&amp;G</oddHeader>
    <oddFooter>&amp;C&amp;B</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I189"/>
  <sheetViews>
    <sheetView topLeftCell="A9" zoomScaleNormal="100" workbookViewId="0">
      <selection activeCell="G37" sqref="G37"/>
    </sheetView>
  </sheetViews>
  <sheetFormatPr baseColWidth="10" defaultColWidth="9.140625" defaultRowHeight="12.75"/>
  <cols>
    <col min="1" max="1" width="6.7109375" style="1" customWidth="1"/>
    <col min="2" max="2" width="18.85546875" style="1" customWidth="1"/>
    <col min="3" max="3" width="5.5703125" style="1" customWidth="1"/>
    <col min="4" max="4" width="10.5703125" style="1" bestFit="1" customWidth="1"/>
    <col min="5" max="5" width="13.7109375" style="1" customWidth="1"/>
    <col min="6" max="6" width="13.140625" style="1" customWidth="1"/>
    <col min="7" max="7" width="20" style="1" customWidth="1"/>
    <col min="8" max="8" width="6.42578125" style="1" bestFit="1" customWidth="1"/>
    <col min="9" max="16384" width="9.140625" style="1"/>
  </cols>
  <sheetData>
    <row r="1" spans="1:9" s="2" customFormat="1" ht="54.75" customHeight="1">
      <c r="A1" s="42" t="s">
        <v>29</v>
      </c>
      <c r="B1" s="42"/>
      <c r="C1" s="43" t="s">
        <v>30</v>
      </c>
      <c r="D1" s="43"/>
      <c r="E1" s="43"/>
      <c r="I1" s="5"/>
    </row>
    <row r="2" spans="1:9" s="2" customFormat="1">
      <c r="A2" s="3"/>
      <c r="B2" s="3"/>
      <c r="C2" s="3"/>
      <c r="D2" s="3"/>
      <c r="E2" s="3"/>
      <c r="F2" s="3"/>
      <c r="G2" s="4"/>
    </row>
    <row r="3" spans="1:9" s="2" customFormat="1">
      <c r="A3" s="3"/>
      <c r="B3" s="3"/>
      <c r="C3" s="3"/>
      <c r="D3" s="3"/>
      <c r="E3" s="3"/>
      <c r="F3" s="3"/>
      <c r="G3" s="4"/>
    </row>
    <row r="4" spans="1:9" s="2" customFormat="1">
      <c r="A4" s="3"/>
      <c r="B4" s="3"/>
      <c r="C4" s="3"/>
      <c r="D4" s="3"/>
      <c r="E4" s="3"/>
      <c r="F4" s="3"/>
      <c r="G4" s="4"/>
    </row>
    <row r="5" spans="1:9" s="2" customFormat="1" ht="12.2" customHeight="1">
      <c r="A5" s="3"/>
      <c r="B5" s="3"/>
      <c r="C5" s="3"/>
      <c r="D5" s="3"/>
      <c r="E5" s="3"/>
      <c r="F5" s="3"/>
      <c r="G5" s="4"/>
    </row>
    <row r="6" spans="1:9" ht="15.75">
      <c r="A6" s="47" t="s">
        <v>47</v>
      </c>
      <c r="B6" s="47"/>
      <c r="C6" s="47"/>
      <c r="D6" s="47"/>
      <c r="E6" s="47"/>
      <c r="F6" s="6"/>
      <c r="G6" s="6"/>
    </row>
    <row r="7" spans="1:9" ht="15.75">
      <c r="A7" s="7" t="s">
        <v>34</v>
      </c>
      <c r="B7" s="8"/>
      <c r="C7" s="9"/>
      <c r="D7" s="9"/>
      <c r="E7" s="6"/>
      <c r="F7" s="6"/>
      <c r="G7" s="6"/>
    </row>
    <row r="8" spans="1:9">
      <c r="A8" s="6"/>
      <c r="B8" s="6"/>
      <c r="C8" s="9"/>
      <c r="D8" s="9"/>
      <c r="E8" s="6"/>
      <c r="F8" s="6"/>
      <c r="G8" s="6"/>
    </row>
    <row r="9" spans="1:9">
      <c r="A9" s="10" t="s">
        <v>0</v>
      </c>
      <c r="B9" s="10"/>
      <c r="C9" s="10"/>
      <c r="D9" s="11"/>
      <c r="E9" s="11" t="s">
        <v>4</v>
      </c>
      <c r="F9" s="11" t="s">
        <v>5</v>
      </c>
      <c r="G9" s="11" t="s">
        <v>6</v>
      </c>
      <c r="H9" s="30" t="s">
        <v>39</v>
      </c>
    </row>
    <row r="10" spans="1:9">
      <c r="A10" s="6"/>
      <c r="B10" s="6"/>
      <c r="C10" s="12"/>
      <c r="D10" s="12"/>
      <c r="E10" s="12"/>
      <c r="F10" s="12"/>
      <c r="G10" s="12"/>
    </row>
    <row r="11" spans="1:9" ht="12.75" customHeight="1">
      <c r="A11" s="13" t="s">
        <v>3</v>
      </c>
      <c r="B11" s="14"/>
      <c r="C11" s="15"/>
      <c r="D11" s="16"/>
      <c r="E11" s="15"/>
      <c r="F11" s="15"/>
      <c r="G11" s="17"/>
    </row>
    <row r="12" spans="1:9" ht="12.75" customHeight="1">
      <c r="A12" s="6"/>
      <c r="B12" s="6"/>
      <c r="C12" s="6"/>
      <c r="D12" s="6"/>
      <c r="E12" s="6"/>
      <c r="F12" s="6"/>
      <c r="G12" s="6"/>
    </row>
    <row r="13" spans="1:9" ht="12.75" customHeight="1">
      <c r="A13" s="6" t="s">
        <v>24</v>
      </c>
      <c r="B13" s="6"/>
      <c r="C13" s="6"/>
      <c r="D13" s="19" t="s">
        <v>13</v>
      </c>
      <c r="E13" s="20"/>
      <c r="F13" s="29">
        <v>4.2000000000000003E-2</v>
      </c>
      <c r="G13" s="22">
        <f>ROUND(E13*F13*20,0)/20</f>
        <v>0</v>
      </c>
      <c r="H13" s="31">
        <v>1</v>
      </c>
    </row>
    <row r="14" spans="1:9" ht="12.75" customHeight="1">
      <c r="A14" s="6" t="s">
        <v>19</v>
      </c>
      <c r="B14" s="6"/>
      <c r="C14" s="6"/>
      <c r="D14" s="19" t="s">
        <v>17</v>
      </c>
      <c r="E14" s="20"/>
      <c r="F14" s="29">
        <v>8</v>
      </c>
      <c r="G14" s="22">
        <f>ROUND(E14*F14*20,0)/20</f>
        <v>0</v>
      </c>
      <c r="H14" s="31">
        <v>1</v>
      </c>
    </row>
    <row r="15" spans="1:9" ht="12.75" customHeight="1">
      <c r="A15" s="40" t="s">
        <v>45</v>
      </c>
      <c r="B15" s="6"/>
      <c r="C15" s="6"/>
      <c r="D15" s="19" t="s">
        <v>13</v>
      </c>
      <c r="E15" s="26">
        <f>E13</f>
        <v>0</v>
      </c>
      <c r="F15" s="21">
        <f>'2024 - rivakomfort '!F17</f>
        <v>1.2E-2</v>
      </c>
      <c r="G15" s="22">
        <f>ROUND(E15*F15*20,0)/20</f>
        <v>0</v>
      </c>
      <c r="H15" s="31">
        <v>1</v>
      </c>
    </row>
    <row r="16" spans="1:9" ht="12.75" customHeight="1">
      <c r="A16" s="6" t="s">
        <v>1</v>
      </c>
      <c r="B16" s="6"/>
      <c r="C16" s="6"/>
      <c r="D16" s="19" t="s">
        <v>13</v>
      </c>
      <c r="E16" s="26">
        <f>E13</f>
        <v>0</v>
      </c>
      <c r="F16" s="21">
        <f>'2024 - rivakomfort '!F18</f>
        <v>7.4999999999999997E-3</v>
      </c>
      <c r="G16" s="22">
        <f>ROUND(E16*F16*20,0)/20</f>
        <v>0</v>
      </c>
      <c r="H16" s="31">
        <v>1</v>
      </c>
    </row>
    <row r="17" spans="1:8" ht="12.75" customHeight="1">
      <c r="A17" s="6"/>
      <c r="B17" s="6"/>
      <c r="C17" s="6"/>
      <c r="D17" s="6"/>
      <c r="E17" s="6"/>
      <c r="F17" s="23"/>
      <c r="G17" s="6"/>
      <c r="H17" s="31"/>
    </row>
    <row r="18" spans="1:8" ht="12.75" customHeight="1">
      <c r="A18" s="13" t="s">
        <v>7</v>
      </c>
      <c r="B18" s="15"/>
      <c r="C18" s="15"/>
      <c r="D18" s="15"/>
      <c r="E18" s="15"/>
      <c r="F18" s="24"/>
      <c r="G18" s="25">
        <f>SUM(G13:G16)</f>
        <v>0</v>
      </c>
      <c r="H18" s="31"/>
    </row>
    <row r="19" spans="1:8" ht="12.75" customHeight="1">
      <c r="A19" s="6"/>
      <c r="B19" s="6"/>
      <c r="C19" s="6"/>
      <c r="D19" s="6"/>
      <c r="E19" s="6"/>
      <c r="F19" s="23"/>
      <c r="G19" s="6"/>
      <c r="H19" s="31"/>
    </row>
    <row r="20" spans="1:8" ht="12.75" customHeight="1">
      <c r="A20" s="13" t="s">
        <v>8</v>
      </c>
      <c r="B20" s="15"/>
      <c r="C20" s="15"/>
      <c r="D20" s="15"/>
      <c r="E20" s="15"/>
      <c r="F20" s="24"/>
      <c r="G20" s="15"/>
      <c r="H20" s="31"/>
    </row>
    <row r="21" spans="1:8" ht="12.75" customHeight="1">
      <c r="A21" s="6"/>
      <c r="B21" s="6"/>
      <c r="C21" s="6"/>
      <c r="D21" s="6"/>
      <c r="E21" s="6"/>
      <c r="F21" s="23"/>
      <c r="G21" s="6"/>
      <c r="H21" s="31"/>
    </row>
    <row r="22" spans="1:8" ht="12.75" customHeight="1">
      <c r="A22" s="6" t="s">
        <v>24</v>
      </c>
      <c r="B22" s="6"/>
      <c r="C22" s="6"/>
      <c r="D22" s="19" t="s">
        <v>13</v>
      </c>
      <c r="E22" s="26">
        <f>E13</f>
        <v>0</v>
      </c>
      <c r="F22" s="21">
        <v>0.17499999999999999</v>
      </c>
      <c r="G22" s="22">
        <f>ROUND(E22*F22*20,0)/20</f>
        <v>0</v>
      </c>
      <c r="H22" s="31">
        <v>1</v>
      </c>
    </row>
    <row r="23" spans="1:8" ht="12.75" customHeight="1">
      <c r="A23" s="6"/>
      <c r="B23" s="6"/>
      <c r="C23" s="6"/>
      <c r="D23" s="6"/>
      <c r="E23" s="6"/>
      <c r="F23" s="23"/>
      <c r="G23" s="6"/>
      <c r="H23" s="31"/>
    </row>
    <row r="24" spans="1:8" ht="12.75" customHeight="1">
      <c r="A24" s="13" t="s">
        <v>9</v>
      </c>
      <c r="B24" s="15"/>
      <c r="C24" s="15"/>
      <c r="D24" s="15"/>
      <c r="E24" s="15"/>
      <c r="F24" s="24"/>
      <c r="G24" s="25">
        <f>SUM(G22:G22)</f>
        <v>0</v>
      </c>
      <c r="H24" s="31"/>
    </row>
    <row r="25" spans="1:8" ht="12.75" customHeight="1">
      <c r="A25" s="6"/>
      <c r="B25" s="6"/>
      <c r="C25" s="6"/>
      <c r="D25" s="6"/>
      <c r="E25" s="6"/>
      <c r="F25" s="23"/>
      <c r="G25" s="6"/>
      <c r="H25" s="31"/>
    </row>
    <row r="26" spans="1:8" ht="12.75" customHeight="1">
      <c r="A26" s="13" t="s">
        <v>10</v>
      </c>
      <c r="B26" s="15"/>
      <c r="C26" s="15"/>
      <c r="D26" s="15"/>
      <c r="E26" s="15"/>
      <c r="F26" s="24"/>
      <c r="G26" s="15"/>
      <c r="H26" s="31"/>
    </row>
    <row r="27" spans="1:8" ht="12.75" customHeight="1">
      <c r="A27" s="6"/>
      <c r="B27" s="6"/>
      <c r="C27" s="6"/>
      <c r="D27" s="6"/>
      <c r="E27" s="6"/>
      <c r="F27" s="23"/>
      <c r="G27" s="6"/>
      <c r="H27" s="31"/>
    </row>
    <row r="28" spans="1:8" ht="12.75" customHeight="1">
      <c r="A28" s="6" t="s">
        <v>16</v>
      </c>
      <c r="B28" s="6"/>
      <c r="C28" s="18"/>
      <c r="D28" s="19" t="s">
        <v>13</v>
      </c>
      <c r="E28" s="26">
        <f>SUM(E22:E22)</f>
        <v>0</v>
      </c>
      <c r="F28" s="21">
        <f>'2024 - rivakomfort '!F32</f>
        <v>8.9999999999999993E-3</v>
      </c>
      <c r="G28" s="22">
        <f>ROUND(E28*F28*20,0)/20</f>
        <v>0</v>
      </c>
      <c r="H28" s="31">
        <v>1</v>
      </c>
    </row>
    <row r="29" spans="1:8" ht="12.75" customHeight="1">
      <c r="A29" s="6" t="s">
        <v>2</v>
      </c>
      <c r="B29" s="6"/>
      <c r="C29" s="6"/>
      <c r="D29" s="19" t="s">
        <v>13</v>
      </c>
      <c r="E29" s="26">
        <f>E16</f>
        <v>0</v>
      </c>
      <c r="F29" s="21">
        <f>'2024 - rivakomfort '!F33</f>
        <v>2.3E-2</v>
      </c>
      <c r="G29" s="22">
        <f>ROUND(E29*F29*20,0)/20</f>
        <v>0</v>
      </c>
      <c r="H29" s="31">
        <v>1</v>
      </c>
    </row>
    <row r="30" spans="1:8" ht="12.75" customHeight="1">
      <c r="A30" s="6"/>
      <c r="B30" s="6"/>
      <c r="C30" s="6"/>
      <c r="D30" s="19"/>
      <c r="E30" s="6"/>
      <c r="F30" s="23"/>
      <c r="G30" s="6"/>
    </row>
    <row r="31" spans="1:8" ht="12.75" customHeight="1">
      <c r="A31" s="13" t="s">
        <v>14</v>
      </c>
      <c r="B31" s="15"/>
      <c r="C31" s="15"/>
      <c r="D31" s="15"/>
      <c r="E31" s="15"/>
      <c r="F31" s="24"/>
      <c r="G31" s="25">
        <f>SUM(G28:G29)</f>
        <v>0</v>
      </c>
    </row>
    <row r="32" spans="1:8" ht="12.75" customHeight="1">
      <c r="A32" s="6"/>
      <c r="B32" s="6"/>
      <c r="C32" s="6"/>
      <c r="D32" s="6"/>
      <c r="E32" s="6"/>
      <c r="F32" s="23"/>
      <c r="G32" s="6"/>
    </row>
    <row r="33" spans="1:7" ht="12.75" customHeight="1">
      <c r="A33" s="6" t="s">
        <v>11</v>
      </c>
      <c r="B33" s="6"/>
      <c r="C33" s="6"/>
      <c r="D33" s="6"/>
      <c r="E33" s="6"/>
      <c r="F33" s="23"/>
      <c r="G33" s="22">
        <f>ROUND((SUM(G31+G24+G18)),1)</f>
        <v>0</v>
      </c>
    </row>
    <row r="34" spans="1:7" ht="12.75" customHeight="1">
      <c r="A34" s="59" t="s">
        <v>46</v>
      </c>
      <c r="B34" s="50"/>
      <c r="C34" s="6"/>
      <c r="D34" s="6"/>
      <c r="E34" s="6"/>
      <c r="F34" s="23"/>
      <c r="G34" s="22">
        <f>ROUND(((G33/100*8.1)),1)</f>
        <v>0</v>
      </c>
    </row>
    <row r="35" spans="1:7" ht="12.75" customHeight="1">
      <c r="A35" s="6"/>
      <c r="B35" s="6"/>
      <c r="C35" s="6"/>
      <c r="D35" s="6"/>
      <c r="E35" s="6"/>
      <c r="F35" s="23"/>
      <c r="G35" s="28"/>
    </row>
    <row r="36" spans="1:7" ht="12.75" customHeight="1">
      <c r="A36" s="13" t="s">
        <v>12</v>
      </c>
      <c r="B36" s="15"/>
      <c r="C36" s="15"/>
      <c r="D36" s="15"/>
      <c r="E36" s="15"/>
      <c r="F36" s="24"/>
      <c r="G36" s="25">
        <f>G33+G34</f>
        <v>0</v>
      </c>
    </row>
    <row r="37" spans="1:7" ht="12.75" customHeight="1"/>
    <row r="38" spans="1:7" ht="12.75" customHeight="1"/>
    <row r="39" spans="1:7" ht="12.75" customHeight="1"/>
    <row r="40" spans="1:7" ht="12.75" customHeight="1"/>
    <row r="41" spans="1:7" ht="12.75" customHeight="1"/>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algorithmName="SHA-512" hashValue="5p8hNDOiE/OcjeuFK442DAv4d0J+AbF1D7GkFA4aH+XhwKoRs9QZ6Hh2JUZ1pAh8xNuakQdsSUYuZw/NOJO+3w==" saltValue="MWSNFhmul66qEQkDvawaBQ==" spinCount="100000" sheet="1" objects="1" scenarios="1"/>
  <mergeCells count="4">
    <mergeCell ref="A1:B1"/>
    <mergeCell ref="C1:E1"/>
    <mergeCell ref="A34:B34"/>
    <mergeCell ref="A6:E6"/>
  </mergeCells>
  <pageMargins left="0.59055118110236227" right="0.31496062992125984" top="0.78740157480314965" bottom="0.98425196850393704" header="0.39370078740157483" footer="3.937007874015748E-2"/>
  <pageSetup paperSize="9" orientation="portrait" r:id="rId1"/>
  <headerFooter scaleWithDoc="0">
    <oddHeader>&amp;R&amp;G</oddHeader>
    <oddFooter>&amp;C&amp;B</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190"/>
  <sheetViews>
    <sheetView zoomScaleNormal="100" workbookViewId="0">
      <selection activeCell="E14" sqref="E14"/>
    </sheetView>
  </sheetViews>
  <sheetFormatPr baseColWidth="10" defaultColWidth="9.140625" defaultRowHeight="12.75"/>
  <cols>
    <col min="1" max="1" width="6.7109375" style="1" customWidth="1"/>
    <col min="2" max="2" width="18.85546875" style="1" customWidth="1"/>
    <col min="3" max="3" width="6.42578125" style="1" customWidth="1"/>
    <col min="4" max="4" width="10.5703125" style="1" bestFit="1" customWidth="1"/>
    <col min="5" max="5" width="12.7109375" style="1" customWidth="1"/>
    <col min="6" max="6" width="13.140625" style="1" customWidth="1"/>
    <col min="7" max="7" width="20" style="1" customWidth="1"/>
    <col min="8" max="8" width="6.42578125" style="1" bestFit="1" customWidth="1"/>
    <col min="9" max="16384" width="9.140625" style="1"/>
  </cols>
  <sheetData>
    <row r="1" spans="1:9" s="2" customFormat="1" ht="54.75" customHeight="1">
      <c r="A1" s="42" t="s">
        <v>29</v>
      </c>
      <c r="B1" s="42"/>
      <c r="C1" s="43" t="s">
        <v>30</v>
      </c>
      <c r="D1" s="43"/>
      <c r="E1" s="43"/>
      <c r="I1" s="5"/>
    </row>
    <row r="2" spans="1:9" s="2" customFormat="1">
      <c r="A2" s="3"/>
      <c r="B2" s="3"/>
      <c r="C2" s="3"/>
      <c r="D2" s="3"/>
      <c r="E2" s="3"/>
      <c r="F2" s="3"/>
      <c r="G2" s="4"/>
    </row>
    <row r="3" spans="1:9" s="2" customFormat="1">
      <c r="A3" s="3"/>
      <c r="B3" s="3"/>
      <c r="C3" s="3"/>
      <c r="D3" s="3"/>
      <c r="E3" s="3"/>
      <c r="F3" s="3"/>
      <c r="G3" s="4"/>
    </row>
    <row r="4" spans="1:9" s="2" customFormat="1">
      <c r="A4" s="3"/>
      <c r="B4" s="3"/>
      <c r="C4" s="3"/>
      <c r="D4" s="3"/>
      <c r="E4" s="3"/>
      <c r="F4" s="3"/>
      <c r="G4" s="4"/>
    </row>
    <row r="5" spans="1:9" s="2" customFormat="1" ht="12.2" customHeight="1">
      <c r="A5" s="3"/>
      <c r="B5" s="3"/>
      <c r="C5" s="3"/>
      <c r="D5" s="3"/>
      <c r="E5" s="3"/>
      <c r="F5" s="3"/>
      <c r="G5" s="4"/>
    </row>
    <row r="6" spans="1:9" ht="15.75">
      <c r="A6" s="47" t="s">
        <v>47</v>
      </c>
      <c r="B6" s="47"/>
      <c r="C6" s="47"/>
      <c r="D6" s="47"/>
      <c r="E6" s="47"/>
      <c r="F6" s="6"/>
      <c r="G6" s="6"/>
    </row>
    <row r="7" spans="1:9" ht="15.75">
      <c r="A7" s="7" t="s">
        <v>48</v>
      </c>
      <c r="B7" s="8"/>
      <c r="C7" s="9"/>
      <c r="D7" s="9"/>
      <c r="E7" s="6"/>
      <c r="F7" s="6"/>
      <c r="G7" s="6"/>
    </row>
    <row r="8" spans="1:9">
      <c r="A8" s="6"/>
      <c r="B8" s="6"/>
      <c r="C8" s="9"/>
      <c r="D8" s="9"/>
      <c r="E8" s="6"/>
      <c r="F8" s="6"/>
      <c r="G8" s="6"/>
    </row>
    <row r="9" spans="1:9">
      <c r="A9" s="10" t="s">
        <v>0</v>
      </c>
      <c r="B9" s="10"/>
      <c r="C9" s="10"/>
      <c r="D9" s="11"/>
      <c r="E9" s="11" t="s">
        <v>4</v>
      </c>
      <c r="F9" s="11" t="s">
        <v>5</v>
      </c>
      <c r="G9" s="11" t="s">
        <v>6</v>
      </c>
      <c r="H9" s="30" t="s">
        <v>39</v>
      </c>
    </row>
    <row r="10" spans="1:9">
      <c r="A10" s="6"/>
      <c r="B10" s="6"/>
      <c r="C10" s="12"/>
      <c r="D10" s="12"/>
      <c r="E10" s="12"/>
      <c r="F10" s="12"/>
      <c r="G10" s="12"/>
    </row>
    <row r="11" spans="1:9" ht="12.75" customHeight="1">
      <c r="A11" s="13" t="s">
        <v>3</v>
      </c>
      <c r="B11" s="14"/>
      <c r="C11" s="15"/>
      <c r="D11" s="16"/>
      <c r="E11" s="15"/>
      <c r="F11" s="15"/>
      <c r="G11" s="17"/>
    </row>
    <row r="12" spans="1:9" ht="12.75" customHeight="1">
      <c r="A12" s="6"/>
      <c r="B12" s="6"/>
      <c r="C12" s="6"/>
      <c r="D12" s="6"/>
      <c r="E12" s="6"/>
      <c r="F12" s="6"/>
      <c r="G12" s="6"/>
    </row>
    <row r="13" spans="1:9" ht="12.75" customHeight="1">
      <c r="A13" s="6" t="s">
        <v>23</v>
      </c>
      <c r="B13" s="6"/>
      <c r="C13" s="18"/>
      <c r="D13" s="19" t="s">
        <v>13</v>
      </c>
      <c r="E13" s="20"/>
      <c r="F13" s="41">
        <f>'2024 - rivakomfort '!F13</f>
        <v>8.7999999999999995E-2</v>
      </c>
      <c r="G13" s="22">
        <f>ROUND(E13*F13*20,0)/20</f>
        <v>0</v>
      </c>
      <c r="H13" s="31">
        <v>1</v>
      </c>
    </row>
    <row r="14" spans="1:9" ht="12.75" customHeight="1">
      <c r="A14" s="6" t="s">
        <v>18</v>
      </c>
      <c r="B14" s="6"/>
      <c r="C14" s="6"/>
      <c r="D14" s="19" t="s">
        <v>15</v>
      </c>
      <c r="E14" s="20"/>
      <c r="F14" s="21">
        <f>'2024 - rivakomfort '!F14</f>
        <v>9</v>
      </c>
      <c r="G14" s="22">
        <f>ROUND(E14*F14*20,0)/20</f>
        <v>0</v>
      </c>
      <c r="H14" s="31">
        <v>1</v>
      </c>
    </row>
    <row r="15" spans="1:9" ht="12.75" customHeight="1">
      <c r="A15" s="6" t="s">
        <v>27</v>
      </c>
      <c r="B15" s="6"/>
      <c r="C15" s="6"/>
      <c r="D15" s="19" t="s">
        <v>13</v>
      </c>
      <c r="E15" s="26">
        <f>E13</f>
        <v>0</v>
      </c>
      <c r="F15" s="21">
        <v>0.12</v>
      </c>
      <c r="G15" s="22">
        <f>ROUND(E15*F15*20,0)/20</f>
        <v>0</v>
      </c>
      <c r="H15" s="31">
        <v>1</v>
      </c>
    </row>
    <row r="16" spans="1:9" ht="12.75" customHeight="1">
      <c r="A16" s="40" t="s">
        <v>45</v>
      </c>
      <c r="B16" s="6"/>
      <c r="C16" s="6"/>
      <c r="D16" s="19" t="s">
        <v>13</v>
      </c>
      <c r="E16" s="26">
        <f>E13</f>
        <v>0</v>
      </c>
      <c r="F16" s="21">
        <f>'2024 - rivakomfort '!F17</f>
        <v>1.2E-2</v>
      </c>
      <c r="G16" s="22">
        <f>ROUND(E16*F16*20,0)/20</f>
        <v>0</v>
      </c>
      <c r="H16" s="31">
        <v>1</v>
      </c>
    </row>
    <row r="17" spans="1:8" ht="12.75" customHeight="1">
      <c r="A17" s="6" t="s">
        <v>1</v>
      </c>
      <c r="B17" s="6"/>
      <c r="C17" s="6"/>
      <c r="D17" s="19" t="s">
        <v>13</v>
      </c>
      <c r="E17" s="26">
        <f>E13</f>
        <v>0</v>
      </c>
      <c r="F17" s="21">
        <f>'2024 - rivakomfort '!F18</f>
        <v>7.4999999999999997E-3</v>
      </c>
      <c r="G17" s="22">
        <f>ROUND(E17*F17*20,0)/20</f>
        <v>0</v>
      </c>
      <c r="H17" s="31">
        <v>1</v>
      </c>
    </row>
    <row r="18" spans="1:8" ht="12.75" customHeight="1">
      <c r="A18" s="6"/>
      <c r="B18" s="6"/>
      <c r="C18" s="6"/>
      <c r="D18" s="6"/>
      <c r="E18" s="6"/>
      <c r="F18" s="23"/>
      <c r="G18" s="6"/>
      <c r="H18" s="31"/>
    </row>
    <row r="19" spans="1:8" ht="12.75" customHeight="1">
      <c r="A19" s="13" t="s">
        <v>7</v>
      </c>
      <c r="B19" s="15"/>
      <c r="C19" s="15"/>
      <c r="D19" s="15"/>
      <c r="E19" s="15"/>
      <c r="F19" s="24"/>
      <c r="G19" s="25">
        <f>SUM(G13:G17)</f>
        <v>0</v>
      </c>
      <c r="H19" s="31"/>
    </row>
    <row r="20" spans="1:8" ht="12.75" customHeight="1">
      <c r="A20" s="6"/>
      <c r="B20" s="6"/>
      <c r="C20" s="6"/>
      <c r="D20" s="6"/>
      <c r="E20" s="6"/>
      <c r="F20" s="23"/>
      <c r="G20" s="6"/>
      <c r="H20" s="31"/>
    </row>
    <row r="21" spans="1:8" ht="12.75" customHeight="1">
      <c r="A21" s="13" t="s">
        <v>8</v>
      </c>
      <c r="B21" s="15"/>
      <c r="C21" s="15"/>
      <c r="D21" s="15"/>
      <c r="E21" s="15"/>
      <c r="F21" s="24"/>
      <c r="G21" s="15"/>
      <c r="H21" s="31"/>
    </row>
    <row r="22" spans="1:8" ht="12.75" customHeight="1">
      <c r="A22" s="6"/>
      <c r="B22" s="6"/>
      <c r="C22" s="6"/>
      <c r="D22" s="6"/>
      <c r="E22" s="6"/>
      <c r="F22" s="23"/>
      <c r="G22" s="6"/>
      <c r="H22" s="31"/>
    </row>
    <row r="23" spans="1:8" ht="12.75" customHeight="1">
      <c r="A23" s="6" t="s">
        <v>23</v>
      </c>
      <c r="B23" s="6"/>
      <c r="C23" s="18"/>
      <c r="D23" s="19" t="s">
        <v>13</v>
      </c>
      <c r="E23" s="26">
        <f>E13</f>
        <v>0</v>
      </c>
      <c r="F23" s="21">
        <f>'2024 - rivakomfort '!F24</f>
        <v>0.182</v>
      </c>
      <c r="G23" s="22">
        <f>ROUND(E23*F23*20,0)/20</f>
        <v>0</v>
      </c>
      <c r="H23" s="31">
        <v>1</v>
      </c>
    </row>
    <row r="24" spans="1:8" ht="12.75" customHeight="1">
      <c r="A24" s="6"/>
      <c r="B24" s="6"/>
      <c r="C24" s="6"/>
      <c r="D24" s="19"/>
      <c r="E24" s="6"/>
      <c r="F24" s="23"/>
      <c r="G24" s="6"/>
      <c r="H24" s="31"/>
    </row>
    <row r="25" spans="1:8" ht="12.75" customHeight="1">
      <c r="A25" s="13" t="s">
        <v>9</v>
      </c>
      <c r="B25" s="15"/>
      <c r="C25" s="15"/>
      <c r="D25" s="27"/>
      <c r="E25" s="15"/>
      <c r="F25" s="24"/>
      <c r="G25" s="25">
        <f>SUM(G23:G23)</f>
        <v>0</v>
      </c>
      <c r="H25" s="31"/>
    </row>
    <row r="26" spans="1:8" ht="12.75" customHeight="1">
      <c r="A26" s="6"/>
      <c r="B26" s="6"/>
      <c r="C26" s="6"/>
      <c r="D26" s="19"/>
      <c r="E26" s="6"/>
      <c r="F26" s="23"/>
      <c r="G26" s="6"/>
      <c r="H26" s="31"/>
    </row>
    <row r="27" spans="1:8" ht="12.75" customHeight="1">
      <c r="A27" s="13" t="s">
        <v>10</v>
      </c>
      <c r="B27" s="15"/>
      <c r="C27" s="15"/>
      <c r="D27" s="27"/>
      <c r="E27" s="15"/>
      <c r="F27" s="24"/>
      <c r="G27" s="15"/>
      <c r="H27" s="31"/>
    </row>
    <row r="28" spans="1:8" ht="12.75" customHeight="1">
      <c r="A28" s="6"/>
      <c r="B28" s="6"/>
      <c r="C28" s="6"/>
      <c r="D28" s="19"/>
      <c r="E28" s="6"/>
      <c r="F28" s="23"/>
      <c r="G28" s="6"/>
      <c r="H28" s="31"/>
    </row>
    <row r="29" spans="1:8" ht="12.75" customHeight="1">
      <c r="A29" s="6" t="s">
        <v>16</v>
      </c>
      <c r="B29" s="6"/>
      <c r="C29" s="18"/>
      <c r="D29" s="19" t="s">
        <v>13</v>
      </c>
      <c r="E29" s="26">
        <f>SUM(E23:E23)</f>
        <v>0</v>
      </c>
      <c r="F29" s="21">
        <f>'2024 - rivakomfort '!F32</f>
        <v>8.9999999999999993E-3</v>
      </c>
      <c r="G29" s="22">
        <f>ROUND(E29*F29*20,0)/20</f>
        <v>0</v>
      </c>
      <c r="H29" s="31">
        <v>1</v>
      </c>
    </row>
    <row r="30" spans="1:8" ht="12.75" customHeight="1">
      <c r="A30" s="6" t="s">
        <v>2</v>
      </c>
      <c r="B30" s="6"/>
      <c r="C30" s="6"/>
      <c r="D30" s="19" t="s">
        <v>13</v>
      </c>
      <c r="E30" s="26">
        <f>E17</f>
        <v>0</v>
      </c>
      <c r="F30" s="21">
        <f>'2024 - rivakomfort '!F33</f>
        <v>2.3E-2</v>
      </c>
      <c r="G30" s="22">
        <f>ROUND(E30*F30*20,0)/20</f>
        <v>0</v>
      </c>
      <c r="H30" s="31">
        <v>1</v>
      </c>
    </row>
    <row r="31" spans="1:8" ht="12.75" customHeight="1">
      <c r="A31" s="6"/>
      <c r="B31" s="6"/>
      <c r="C31" s="6"/>
      <c r="D31" s="6"/>
      <c r="E31" s="6"/>
      <c r="F31" s="28"/>
      <c r="G31" s="6"/>
    </row>
    <row r="32" spans="1:8" ht="12.75" customHeight="1">
      <c r="A32" s="13" t="s">
        <v>14</v>
      </c>
      <c r="B32" s="15"/>
      <c r="C32" s="15"/>
      <c r="D32" s="15"/>
      <c r="E32" s="15"/>
      <c r="F32" s="15"/>
      <c r="G32" s="25">
        <f>SUM(G29:G30)</f>
        <v>0</v>
      </c>
    </row>
    <row r="33" spans="1:7" ht="12.75" customHeight="1">
      <c r="A33" s="6"/>
      <c r="B33" s="6"/>
      <c r="C33" s="6"/>
      <c r="D33" s="6"/>
      <c r="E33" s="6"/>
      <c r="F33" s="6"/>
      <c r="G33" s="6"/>
    </row>
    <row r="34" spans="1:7" ht="12.75" customHeight="1">
      <c r="A34" s="6" t="s">
        <v>11</v>
      </c>
      <c r="B34" s="6"/>
      <c r="C34" s="6"/>
      <c r="D34" s="6"/>
      <c r="E34" s="6"/>
      <c r="F34" s="6"/>
      <c r="G34" s="22">
        <f>ROUND((SUM(G32+G25+G19)),1)</f>
        <v>0</v>
      </c>
    </row>
    <row r="35" spans="1:7" ht="12.75" customHeight="1">
      <c r="A35" s="59" t="s">
        <v>46</v>
      </c>
      <c r="B35" s="50"/>
      <c r="C35" s="6"/>
      <c r="D35" s="6"/>
      <c r="E35" s="6"/>
      <c r="F35" s="6"/>
      <c r="G35" s="22">
        <f>ROUND(((G34/100*8.1)),1)</f>
        <v>0</v>
      </c>
    </row>
    <row r="36" spans="1:7" ht="12.75" customHeight="1">
      <c r="A36" s="6"/>
      <c r="B36" s="6"/>
      <c r="C36" s="6"/>
      <c r="D36" s="6"/>
      <c r="E36" s="6"/>
      <c r="F36" s="6"/>
      <c r="G36" s="28"/>
    </row>
    <row r="37" spans="1:7" ht="12.75" customHeight="1">
      <c r="A37" s="13" t="s">
        <v>12</v>
      </c>
      <c r="B37" s="15"/>
      <c r="C37" s="15"/>
      <c r="D37" s="15"/>
      <c r="E37" s="15"/>
      <c r="F37" s="15"/>
      <c r="G37" s="25">
        <f>G34+G35</f>
        <v>0</v>
      </c>
    </row>
    <row r="38" spans="1:7" ht="12.75" customHeight="1"/>
    <row r="39" spans="1:7" ht="12.75" customHeight="1"/>
    <row r="40" spans="1:7" ht="12.75" customHeight="1"/>
    <row r="41" spans="1:7" ht="12.75" customHeight="1"/>
    <row r="42" spans="1:7" ht="12.75" customHeight="1"/>
    <row r="43" spans="1:7" ht="12.75" customHeight="1"/>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algorithmName="SHA-512" hashValue="1b9nAwSknUgbf8jzn3Oin1A3NA3jO3XdBRgE9pr+K00pmzKHacoVLx24BnhTDX/3SwCVvd7Rx/HOO/DKf3huog==" saltValue="4ocAwoNiBUUZzwqJ34VJ+A==" spinCount="100000" sheet="1" objects="1" scenarios="1"/>
  <mergeCells count="4">
    <mergeCell ref="A1:B1"/>
    <mergeCell ref="C1:E1"/>
    <mergeCell ref="A35:B35"/>
    <mergeCell ref="A6:E6"/>
  </mergeCells>
  <pageMargins left="0.59055118110236227" right="0.31496062992125984" top="0.78740157480314965" bottom="0.98425196850393704" header="0.39370078740157483" footer="3.937007874015748E-2"/>
  <pageSetup paperSize="9" orientation="portrait" r:id="rId1"/>
  <headerFooter scaleWithDoc="0">
    <oddHeader>&amp;R&amp;G</oddHeader>
    <oddFooter>&amp;C&amp;B</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2024 - rivakomfort </vt:lpstr>
      <vt:lpstr>2024 - rivastar</vt:lpstr>
      <vt:lpstr>2024 - rivaindustrie</vt:lpstr>
      <vt:lpstr>2024 - temporäre Anlagen</vt:lpstr>
      <vt:lpstr>'2024 - rivaindustrie'!Druckbereich</vt:lpstr>
      <vt:lpstr>'2024 - rivakomfort '!Druckbereich</vt:lpstr>
      <vt:lpstr>'2024 - rivastar'!Druckbereich</vt:lpstr>
      <vt:lpstr>'2024 - temporäre Anlagen'!Druckbereich</vt:lpstr>
    </vt:vector>
  </TitlesOfParts>
  <Company>Raetia 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Verrechnung</dc:title>
  <dc:creator>Belinda Rickli</dc:creator>
  <cp:lastModifiedBy>Céline Pfiffner</cp:lastModifiedBy>
  <cp:lastPrinted>2023-08-30T14:22:19Z</cp:lastPrinted>
  <dcterms:created xsi:type="dcterms:W3CDTF">2004-03-16T13:51:25Z</dcterms:created>
  <dcterms:modified xsi:type="dcterms:W3CDTF">2023-09-08T06:59:32Z</dcterms:modified>
</cp:coreProperties>
</file>